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 Y PRESUPUESTO ISAF\2021\Programa Anual de Adquisiciones\"/>
    </mc:Choice>
  </mc:AlternateContent>
  <xr:revisionPtr revIDLastSave="0" documentId="13_ncr:1_{E68F2609-5770-4802-839E-D49587775BBB}" xr6:coauthVersionLast="46" xr6:coauthVersionMax="46" xr10:uidLastSave="{00000000-0000-0000-0000-000000000000}"/>
  <bookViews>
    <workbookView xWindow="-120" yWindow="-120" windowWidth="20730" windowHeight="11160" xr2:uid="{70EA45BE-257A-4781-978D-6A1B4437511E}"/>
  </bookViews>
  <sheets>
    <sheet name="COMPARATIVO" sheetId="2" r:id="rId1"/>
  </sheets>
  <definedNames>
    <definedName name="_xlnm._FilterDatabase" localSheetId="0" hidden="1">COMPARATIVO!$A$1:$Y$247</definedName>
    <definedName name="_xlnm.Print_Area" localSheetId="0">COMPARATIVO!$A$1:$Y$247</definedName>
    <definedName name="_xlnm.Print_Titles" localSheetId="0">COMPARATIVO!$1:$3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4" i="2" l="1"/>
  <c r="P244" i="2"/>
  <c r="T244" i="2" s="1"/>
  <c r="G243" i="2"/>
  <c r="P243" i="2"/>
  <c r="S243" i="2" s="1"/>
  <c r="S244" i="2" l="1"/>
  <c r="R244" i="2"/>
  <c r="U244" i="2"/>
  <c r="U243" i="2"/>
  <c r="R243" i="2"/>
  <c r="T243" i="2"/>
  <c r="O246" i="2" l="1"/>
  <c r="P245" i="2"/>
  <c r="S245" i="2" s="1"/>
  <c r="G245" i="2"/>
  <c r="P242" i="2"/>
  <c r="T242" i="2" s="1"/>
  <c r="G242" i="2"/>
  <c r="P240" i="2"/>
  <c r="T240" i="2" s="1"/>
  <c r="G240" i="2"/>
  <c r="P239" i="2"/>
  <c r="P238" i="2"/>
  <c r="G238" i="2"/>
  <c r="P237" i="2"/>
  <c r="U237" i="2" s="1"/>
  <c r="G237" i="2"/>
  <c r="P236" i="2"/>
  <c r="T236" i="2" s="1"/>
  <c r="G236" i="2"/>
  <c r="P235" i="2"/>
  <c r="U235" i="2" s="1"/>
  <c r="G235" i="2"/>
  <c r="P234" i="2"/>
  <c r="S234" i="2" s="1"/>
  <c r="G234" i="2"/>
  <c r="P233" i="2"/>
  <c r="T233" i="2" s="1"/>
  <c r="G233" i="2"/>
  <c r="P232" i="2"/>
  <c r="G232" i="2"/>
  <c r="P231" i="2"/>
  <c r="U231" i="2" s="1"/>
  <c r="G231" i="2"/>
  <c r="P230" i="2"/>
  <c r="G230" i="2"/>
  <c r="P229" i="2"/>
  <c r="G229" i="2"/>
  <c r="P228" i="2"/>
  <c r="T228" i="2" s="1"/>
  <c r="O227" i="2"/>
  <c r="P226" i="2"/>
  <c r="U226" i="2" s="1"/>
  <c r="G226" i="2"/>
  <c r="P225" i="2"/>
  <c r="S225" i="2" s="1"/>
  <c r="G225" i="2"/>
  <c r="P224" i="2"/>
  <c r="G224" i="2"/>
  <c r="P223" i="2"/>
  <c r="G223" i="2"/>
  <c r="P222" i="2"/>
  <c r="G222" i="2"/>
  <c r="P221" i="2"/>
  <c r="G221" i="2"/>
  <c r="P220" i="2"/>
  <c r="U220" i="2" s="1"/>
  <c r="G220" i="2"/>
  <c r="N219" i="2"/>
  <c r="P218" i="2"/>
  <c r="M218" i="2"/>
  <c r="O217" i="2"/>
  <c r="P217" i="2" s="1"/>
  <c r="G217" i="2"/>
  <c r="M217" i="2" s="1"/>
  <c r="O216" i="2"/>
  <c r="P216" i="2" s="1"/>
  <c r="G216" i="2"/>
  <c r="M216" i="2" s="1"/>
  <c r="N215" i="2"/>
  <c r="P214" i="2"/>
  <c r="T214" i="2" s="1"/>
  <c r="G214" i="2"/>
  <c r="M214" i="2" s="1"/>
  <c r="N213" i="2"/>
  <c r="P213" i="2" s="1"/>
  <c r="M213" i="2"/>
  <c r="O212" i="2"/>
  <c r="U211" i="2"/>
  <c r="T211" i="2"/>
  <c r="S211" i="2"/>
  <c r="R211" i="2"/>
  <c r="G211" i="2"/>
  <c r="P210" i="2"/>
  <c r="U210" i="2" s="1"/>
  <c r="G210" i="2"/>
  <c r="N209" i="2"/>
  <c r="P208" i="2"/>
  <c r="R208" i="2" s="1"/>
  <c r="I208" i="2"/>
  <c r="H208" i="2"/>
  <c r="P207" i="2"/>
  <c r="S207" i="2" s="1"/>
  <c r="G207" i="2"/>
  <c r="P206" i="2"/>
  <c r="G206" i="2"/>
  <c r="P205" i="2"/>
  <c r="U205" i="2" s="1"/>
  <c r="G205" i="2"/>
  <c r="P204" i="2"/>
  <c r="S204" i="2" s="1"/>
  <c r="G204" i="2"/>
  <c r="P203" i="2"/>
  <c r="U203" i="2" s="1"/>
  <c r="G203" i="2"/>
  <c r="P202" i="2"/>
  <c r="G202" i="2"/>
  <c r="P201" i="2"/>
  <c r="G201" i="2"/>
  <c r="P200" i="2"/>
  <c r="T200" i="2" s="1"/>
  <c r="G200" i="2"/>
  <c r="P199" i="2"/>
  <c r="G199" i="2"/>
  <c r="P198" i="2"/>
  <c r="U198" i="2" s="1"/>
  <c r="G198" i="2"/>
  <c r="P197" i="2"/>
  <c r="G197" i="2"/>
  <c r="P196" i="2"/>
  <c r="R196" i="2" s="1"/>
  <c r="G196" i="2"/>
  <c r="P195" i="2"/>
  <c r="S195" i="2" s="1"/>
  <c r="G195" i="2"/>
  <c r="P194" i="2"/>
  <c r="U194" i="2" s="1"/>
  <c r="G194" i="2"/>
  <c r="P193" i="2"/>
  <c r="S193" i="2" s="1"/>
  <c r="G193" i="2"/>
  <c r="P192" i="2"/>
  <c r="G192" i="2"/>
  <c r="P191" i="2"/>
  <c r="G191" i="2"/>
  <c r="P190" i="2"/>
  <c r="G190" i="2"/>
  <c r="P189" i="2"/>
  <c r="U189" i="2" s="1"/>
  <c r="G189" i="2"/>
  <c r="P188" i="2"/>
  <c r="G188" i="2"/>
  <c r="P187" i="2"/>
  <c r="T187" i="2" s="1"/>
  <c r="P186" i="2"/>
  <c r="U186" i="2" s="1"/>
  <c r="G186" i="2"/>
  <c r="P185" i="2"/>
  <c r="G185" i="2"/>
  <c r="P184" i="2"/>
  <c r="R184" i="2" s="1"/>
  <c r="G184" i="2"/>
  <c r="P183" i="2"/>
  <c r="R183" i="2" s="1"/>
  <c r="G183" i="2"/>
  <c r="P182" i="2"/>
  <c r="G182" i="2"/>
  <c r="P181" i="2"/>
  <c r="G181" i="2"/>
  <c r="P180" i="2"/>
  <c r="R180" i="2" s="1"/>
  <c r="G180" i="2"/>
  <c r="P179" i="2"/>
  <c r="S179" i="2" s="1"/>
  <c r="G179" i="2"/>
  <c r="P178" i="2"/>
  <c r="T178" i="2" s="1"/>
  <c r="G178" i="2"/>
  <c r="P177" i="2"/>
  <c r="G177" i="2"/>
  <c r="P176" i="2"/>
  <c r="R176" i="2" s="1"/>
  <c r="G176" i="2"/>
  <c r="P175" i="2"/>
  <c r="S175" i="2" s="1"/>
  <c r="G175" i="2"/>
  <c r="P174" i="2"/>
  <c r="G174" i="2"/>
  <c r="P173" i="2"/>
  <c r="G173" i="2"/>
  <c r="P172" i="2"/>
  <c r="T172" i="2" s="1"/>
  <c r="G172" i="2"/>
  <c r="P171" i="2"/>
  <c r="G171" i="2"/>
  <c r="P170" i="2"/>
  <c r="T170" i="2" s="1"/>
  <c r="G170" i="2"/>
  <c r="P169" i="2"/>
  <c r="S169" i="2" s="1"/>
  <c r="G169" i="2"/>
  <c r="P168" i="2"/>
  <c r="G168" i="2"/>
  <c r="P167" i="2"/>
  <c r="U167" i="2" s="1"/>
  <c r="G167" i="2"/>
  <c r="P166" i="2"/>
  <c r="G166" i="2"/>
  <c r="P165" i="2"/>
  <c r="S165" i="2" s="1"/>
  <c r="G165" i="2"/>
  <c r="P164" i="2"/>
  <c r="R164" i="2" s="1"/>
  <c r="G164" i="2"/>
  <c r="P163" i="2"/>
  <c r="S163" i="2" s="1"/>
  <c r="G163" i="2"/>
  <c r="P162" i="2"/>
  <c r="T162" i="2" s="1"/>
  <c r="G162" i="2"/>
  <c r="P161" i="2"/>
  <c r="T161" i="2" s="1"/>
  <c r="G161" i="2"/>
  <c r="N160" i="2"/>
  <c r="P160" i="2" s="1"/>
  <c r="N159" i="2"/>
  <c r="P159" i="2" s="1"/>
  <c r="N158" i="2"/>
  <c r="P158" i="2" s="1"/>
  <c r="R158" i="2" s="1"/>
  <c r="N157" i="2"/>
  <c r="P157" i="2" s="1"/>
  <c r="S157" i="2" s="1"/>
  <c r="N156" i="2"/>
  <c r="P156" i="2" s="1"/>
  <c r="N155" i="2"/>
  <c r="P155" i="2" s="1"/>
  <c r="U155" i="2" s="1"/>
  <c r="N154" i="2"/>
  <c r="P154" i="2" s="1"/>
  <c r="T154" i="2" s="1"/>
  <c r="N153" i="2"/>
  <c r="P153" i="2" s="1"/>
  <c r="T153" i="2" s="1"/>
  <c r="N152" i="2"/>
  <c r="P152" i="2" s="1"/>
  <c r="N151" i="2"/>
  <c r="P151" i="2" s="1"/>
  <c r="N150" i="2"/>
  <c r="P150" i="2" s="1"/>
  <c r="N149" i="2"/>
  <c r="P149" i="2" s="1"/>
  <c r="S149" i="2" s="1"/>
  <c r="N148" i="2"/>
  <c r="P148" i="2" s="1"/>
  <c r="N147" i="2"/>
  <c r="P147" i="2" s="1"/>
  <c r="U147" i="2" s="1"/>
  <c r="N146" i="2"/>
  <c r="P146" i="2" s="1"/>
  <c r="T146" i="2" s="1"/>
  <c r="N145" i="2"/>
  <c r="P145" i="2" s="1"/>
  <c r="T145" i="2" s="1"/>
  <c r="N144" i="2"/>
  <c r="P144" i="2" s="1"/>
  <c r="N143" i="2"/>
  <c r="P143" i="2" s="1"/>
  <c r="N142" i="2"/>
  <c r="P142" i="2" s="1"/>
  <c r="R142" i="2" s="1"/>
  <c r="N141" i="2"/>
  <c r="P141" i="2" s="1"/>
  <c r="S141" i="2" s="1"/>
  <c r="N140" i="2"/>
  <c r="P140" i="2" s="1"/>
  <c r="N139" i="2"/>
  <c r="P139" i="2" s="1"/>
  <c r="U139" i="2" s="1"/>
  <c r="N138" i="2"/>
  <c r="P138" i="2" s="1"/>
  <c r="T138" i="2" s="1"/>
  <c r="N137" i="2"/>
  <c r="P137" i="2" s="1"/>
  <c r="T137" i="2" s="1"/>
  <c r="N136" i="2"/>
  <c r="P136" i="2" s="1"/>
  <c r="N135" i="2"/>
  <c r="P135" i="2" s="1"/>
  <c r="N134" i="2"/>
  <c r="P134" i="2" s="1"/>
  <c r="R134" i="2" s="1"/>
  <c r="N133" i="2"/>
  <c r="P133" i="2" s="1"/>
  <c r="S133" i="2" s="1"/>
  <c r="N132" i="2"/>
  <c r="P132" i="2" s="1"/>
  <c r="N131" i="2"/>
  <c r="P131" i="2" s="1"/>
  <c r="N130" i="2"/>
  <c r="P130" i="2" s="1"/>
  <c r="T130" i="2" s="1"/>
  <c r="N129" i="2"/>
  <c r="P129" i="2" s="1"/>
  <c r="S129" i="2" s="1"/>
  <c r="N128" i="2"/>
  <c r="P128" i="2" s="1"/>
  <c r="S128" i="2" s="1"/>
  <c r="N127" i="2"/>
  <c r="P127" i="2" s="1"/>
  <c r="T127" i="2" s="1"/>
  <c r="N126" i="2"/>
  <c r="P126" i="2" s="1"/>
  <c r="N125" i="2"/>
  <c r="P125" i="2" s="1"/>
  <c r="N124" i="2"/>
  <c r="P124" i="2" s="1"/>
  <c r="N123" i="2"/>
  <c r="P123" i="2" s="1"/>
  <c r="N122" i="2"/>
  <c r="P122" i="2" s="1"/>
  <c r="S122" i="2" s="1"/>
  <c r="N121" i="2"/>
  <c r="P121" i="2" s="1"/>
  <c r="N120" i="2"/>
  <c r="P120" i="2" s="1"/>
  <c r="S120" i="2" s="1"/>
  <c r="N119" i="2"/>
  <c r="P119" i="2" s="1"/>
  <c r="T119" i="2" s="1"/>
  <c r="N118" i="2"/>
  <c r="P118" i="2" s="1"/>
  <c r="N117" i="2"/>
  <c r="P117" i="2" s="1"/>
  <c r="N116" i="2"/>
  <c r="P116" i="2" s="1"/>
  <c r="N115" i="2"/>
  <c r="P115" i="2" s="1"/>
  <c r="N114" i="2"/>
  <c r="P114" i="2" s="1"/>
  <c r="N113" i="2"/>
  <c r="P113" i="2" s="1"/>
  <c r="N112" i="2"/>
  <c r="P112" i="2" s="1"/>
  <c r="S112" i="2" s="1"/>
  <c r="N111" i="2"/>
  <c r="P111" i="2" s="1"/>
  <c r="N110" i="2"/>
  <c r="P110" i="2" s="1"/>
  <c r="N109" i="2"/>
  <c r="P109" i="2" s="1"/>
  <c r="U109" i="2" s="1"/>
  <c r="N108" i="2"/>
  <c r="P108" i="2" s="1"/>
  <c r="N107" i="2"/>
  <c r="P107" i="2" s="1"/>
  <c r="T107" i="2" s="1"/>
  <c r="N106" i="2"/>
  <c r="P106" i="2" s="1"/>
  <c r="N105" i="2"/>
  <c r="P105" i="2" s="1"/>
  <c r="N104" i="2"/>
  <c r="P104" i="2" s="1"/>
  <c r="U104" i="2" s="1"/>
  <c r="N103" i="2"/>
  <c r="P103" i="2" s="1"/>
  <c r="N102" i="2"/>
  <c r="P102" i="2" s="1"/>
  <c r="S102" i="2" s="1"/>
  <c r="N101" i="2"/>
  <c r="P101" i="2" s="1"/>
  <c r="N100" i="2"/>
  <c r="P100" i="2" s="1"/>
  <c r="N99" i="2"/>
  <c r="P99" i="2" s="1"/>
  <c r="N98" i="2"/>
  <c r="P98" i="2" s="1"/>
  <c r="R98" i="2" s="1"/>
  <c r="N97" i="2"/>
  <c r="P97" i="2" s="1"/>
  <c r="N96" i="2"/>
  <c r="P96" i="2" s="1"/>
  <c r="T96" i="2" s="1"/>
  <c r="N95" i="2"/>
  <c r="P95" i="2" s="1"/>
  <c r="U95" i="2" s="1"/>
  <c r="N94" i="2"/>
  <c r="P94" i="2" s="1"/>
  <c r="R94" i="2" s="1"/>
  <c r="N93" i="2"/>
  <c r="P93" i="2" s="1"/>
  <c r="N92" i="2"/>
  <c r="P92" i="2" s="1"/>
  <c r="N91" i="2"/>
  <c r="P91" i="2" s="1"/>
  <c r="S91" i="2" s="1"/>
  <c r="N90" i="2"/>
  <c r="P90" i="2" s="1"/>
  <c r="U90" i="2" s="1"/>
  <c r="N89" i="2"/>
  <c r="P89" i="2" s="1"/>
  <c r="U89" i="2" s="1"/>
  <c r="N88" i="2"/>
  <c r="P88" i="2" s="1"/>
  <c r="U88" i="2" s="1"/>
  <c r="N87" i="2"/>
  <c r="P87" i="2" s="1"/>
  <c r="S87" i="2" s="1"/>
  <c r="N86" i="2"/>
  <c r="P86" i="2" s="1"/>
  <c r="T86" i="2" s="1"/>
  <c r="N85" i="2"/>
  <c r="P85" i="2" s="1"/>
  <c r="N84" i="2"/>
  <c r="P84" i="2" s="1"/>
  <c r="N83" i="2"/>
  <c r="P83" i="2" s="1"/>
  <c r="S83" i="2" s="1"/>
  <c r="N82" i="2"/>
  <c r="P82" i="2" s="1"/>
  <c r="U82" i="2" s="1"/>
  <c r="N81" i="2"/>
  <c r="P81" i="2" s="1"/>
  <c r="U81" i="2" s="1"/>
  <c r="N80" i="2"/>
  <c r="P80" i="2" s="1"/>
  <c r="N79" i="2"/>
  <c r="P79" i="2" s="1"/>
  <c r="S79" i="2" s="1"/>
  <c r="N78" i="2"/>
  <c r="P78" i="2" s="1"/>
  <c r="T78" i="2" s="1"/>
  <c r="N77" i="2"/>
  <c r="P77" i="2" s="1"/>
  <c r="N76" i="2"/>
  <c r="P76" i="2" s="1"/>
  <c r="T76" i="2" s="1"/>
  <c r="N75" i="2"/>
  <c r="P75" i="2" s="1"/>
  <c r="S75" i="2" s="1"/>
  <c r="N74" i="2"/>
  <c r="P74" i="2" s="1"/>
  <c r="U74" i="2" s="1"/>
  <c r="N73" i="2"/>
  <c r="P73" i="2" s="1"/>
  <c r="U73" i="2" s="1"/>
  <c r="N72" i="2"/>
  <c r="P72" i="2" s="1"/>
  <c r="U72" i="2" s="1"/>
  <c r="N71" i="2"/>
  <c r="P71" i="2" s="1"/>
  <c r="S71" i="2" s="1"/>
  <c r="N70" i="2"/>
  <c r="P70" i="2" s="1"/>
  <c r="T70" i="2" s="1"/>
  <c r="N69" i="2"/>
  <c r="P69" i="2" s="1"/>
  <c r="N68" i="2"/>
  <c r="P68" i="2" s="1"/>
  <c r="N67" i="2"/>
  <c r="P67" i="2" s="1"/>
  <c r="S67" i="2" s="1"/>
  <c r="N66" i="2"/>
  <c r="P66" i="2" s="1"/>
  <c r="T66" i="2" s="1"/>
  <c r="N65" i="2"/>
  <c r="P65" i="2" s="1"/>
  <c r="U65" i="2" s="1"/>
  <c r="N64" i="2"/>
  <c r="P64" i="2" s="1"/>
  <c r="U64" i="2" s="1"/>
  <c r="N63" i="2"/>
  <c r="P63" i="2" s="1"/>
  <c r="N62" i="2"/>
  <c r="P62" i="2" s="1"/>
  <c r="T62" i="2" s="1"/>
  <c r="N61" i="2"/>
  <c r="P61" i="2" s="1"/>
  <c r="N60" i="2"/>
  <c r="P60" i="2" s="1"/>
  <c r="T60" i="2" s="1"/>
  <c r="N59" i="2"/>
  <c r="P59" i="2" s="1"/>
  <c r="S59" i="2" s="1"/>
  <c r="N58" i="2"/>
  <c r="P58" i="2" s="1"/>
  <c r="U58" i="2" s="1"/>
  <c r="N57" i="2"/>
  <c r="P57" i="2" s="1"/>
  <c r="N56" i="2"/>
  <c r="P56" i="2" s="1"/>
  <c r="N55" i="2"/>
  <c r="P55" i="2" s="1"/>
  <c r="N54" i="2"/>
  <c r="P54" i="2" s="1"/>
  <c r="T54" i="2" s="1"/>
  <c r="N53" i="2"/>
  <c r="P53" i="2" s="1"/>
  <c r="N52" i="2"/>
  <c r="P52" i="2" s="1"/>
  <c r="N51" i="2"/>
  <c r="P51" i="2" s="1"/>
  <c r="S51" i="2" s="1"/>
  <c r="N50" i="2"/>
  <c r="P50" i="2" s="1"/>
  <c r="T50" i="2" s="1"/>
  <c r="N49" i="2"/>
  <c r="P49" i="2" s="1"/>
  <c r="N48" i="2"/>
  <c r="P48" i="2" s="1"/>
  <c r="U48" i="2" s="1"/>
  <c r="N47" i="2"/>
  <c r="P47" i="2" s="1"/>
  <c r="S47" i="2" s="1"/>
  <c r="N46" i="2"/>
  <c r="P46" i="2" s="1"/>
  <c r="T46" i="2" s="1"/>
  <c r="N45" i="2"/>
  <c r="P45" i="2" s="1"/>
  <c r="N44" i="2"/>
  <c r="P44" i="2" s="1"/>
  <c r="T44" i="2" s="1"/>
  <c r="N43" i="2"/>
  <c r="P43" i="2" s="1"/>
  <c r="S43" i="2" s="1"/>
  <c r="N42" i="2"/>
  <c r="P42" i="2" s="1"/>
  <c r="U42" i="2" s="1"/>
  <c r="N41" i="2"/>
  <c r="P41" i="2" s="1"/>
  <c r="N40" i="2"/>
  <c r="P40" i="2" s="1"/>
  <c r="U40" i="2" s="1"/>
  <c r="N39" i="2"/>
  <c r="P39" i="2" s="1"/>
  <c r="N38" i="2"/>
  <c r="P38" i="2" s="1"/>
  <c r="T38" i="2" s="1"/>
  <c r="N37" i="2"/>
  <c r="P37" i="2" s="1"/>
  <c r="N36" i="2"/>
  <c r="P36" i="2" s="1"/>
  <c r="N35" i="2"/>
  <c r="P35" i="2" s="1"/>
  <c r="S35" i="2" s="1"/>
  <c r="N34" i="2"/>
  <c r="P34" i="2" s="1"/>
  <c r="U34" i="2" s="1"/>
  <c r="N33" i="2"/>
  <c r="P33" i="2" s="1"/>
  <c r="S33" i="2" s="1"/>
  <c r="N32" i="2"/>
  <c r="P32" i="2" s="1"/>
  <c r="N31" i="2"/>
  <c r="P31" i="2" s="1"/>
  <c r="N30" i="2"/>
  <c r="P30" i="2" s="1"/>
  <c r="T30" i="2" s="1"/>
  <c r="N29" i="2"/>
  <c r="P29" i="2" s="1"/>
  <c r="R29" i="2" s="1"/>
  <c r="N28" i="2"/>
  <c r="P28" i="2" s="1"/>
  <c r="N27" i="2"/>
  <c r="P27" i="2" s="1"/>
  <c r="S27" i="2" s="1"/>
  <c r="N26" i="2"/>
  <c r="P26" i="2" s="1"/>
  <c r="U26" i="2" s="1"/>
  <c r="N25" i="2"/>
  <c r="P25" i="2" s="1"/>
  <c r="N24" i="2"/>
  <c r="P24" i="2" s="1"/>
  <c r="N23" i="2"/>
  <c r="P23" i="2" s="1"/>
  <c r="N22" i="2"/>
  <c r="P22" i="2" s="1"/>
  <c r="T22" i="2" s="1"/>
  <c r="N21" i="2"/>
  <c r="P21" i="2" s="1"/>
  <c r="R21" i="2" s="1"/>
  <c r="N20" i="2"/>
  <c r="P20" i="2" s="1"/>
  <c r="T20" i="2" s="1"/>
  <c r="N19" i="2"/>
  <c r="P19" i="2" s="1"/>
  <c r="S19" i="2" s="1"/>
  <c r="N18" i="2"/>
  <c r="P18" i="2" s="1"/>
  <c r="U18" i="2" s="1"/>
  <c r="N17" i="2"/>
  <c r="P17" i="2" s="1"/>
  <c r="N16" i="2"/>
  <c r="P16" i="2" s="1"/>
  <c r="N15" i="2"/>
  <c r="P15" i="2" s="1"/>
  <c r="N14" i="2"/>
  <c r="P14" i="2" s="1"/>
  <c r="N13" i="2"/>
  <c r="P13" i="2" s="1"/>
  <c r="N12" i="2"/>
  <c r="P12" i="2" s="1"/>
  <c r="U12" i="2" s="1"/>
  <c r="N11" i="2"/>
  <c r="P11" i="2" s="1"/>
  <c r="T11" i="2" s="1"/>
  <c r="N10" i="2"/>
  <c r="P10" i="2" s="1"/>
  <c r="S10" i="2" s="1"/>
  <c r="N9" i="2"/>
  <c r="P9" i="2" s="1"/>
  <c r="N8" i="2"/>
  <c r="P8" i="2" s="1"/>
  <c r="N7" i="2"/>
  <c r="P7" i="2" s="1"/>
  <c r="T7" i="2" s="1"/>
  <c r="N6" i="2"/>
  <c r="P6" i="2" s="1"/>
  <c r="T6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2" i="2" s="1"/>
  <c r="A243" i="2" s="1"/>
  <c r="A244" i="2" s="1"/>
  <c r="A245" i="2" s="1"/>
  <c r="N4" i="2"/>
  <c r="P4" i="2" s="1"/>
  <c r="S64" i="2" l="1"/>
  <c r="U176" i="2"/>
  <c r="U165" i="2"/>
  <c r="R64" i="2"/>
  <c r="T165" i="2"/>
  <c r="S176" i="2"/>
  <c r="R139" i="2"/>
  <c r="T139" i="2"/>
  <c r="T210" i="2"/>
  <c r="R72" i="2"/>
  <c r="T48" i="2"/>
  <c r="T72" i="2"/>
  <c r="T104" i="2"/>
  <c r="R40" i="2"/>
  <c r="R155" i="2"/>
  <c r="S183" i="2"/>
  <c r="R186" i="2"/>
  <c r="U187" i="2"/>
  <c r="R198" i="2"/>
  <c r="R240" i="2"/>
  <c r="T40" i="2"/>
  <c r="R88" i="2"/>
  <c r="T155" i="2"/>
  <c r="U183" i="2"/>
  <c r="T186" i="2"/>
  <c r="R189" i="2"/>
  <c r="R194" i="2"/>
  <c r="T195" i="2"/>
  <c r="T198" i="2"/>
  <c r="R225" i="2"/>
  <c r="T237" i="2"/>
  <c r="U240" i="2"/>
  <c r="T88" i="2"/>
  <c r="R104" i="2"/>
  <c r="R165" i="2"/>
  <c r="R193" i="2"/>
  <c r="T194" i="2"/>
  <c r="U204" i="2"/>
  <c r="R214" i="2"/>
  <c r="U225" i="2"/>
  <c r="U8" i="2"/>
  <c r="T8" i="2"/>
  <c r="S39" i="2"/>
  <c r="U39" i="2"/>
  <c r="U56" i="2"/>
  <c r="T56" i="2"/>
  <c r="R56" i="2"/>
  <c r="U171" i="2"/>
  <c r="T171" i="2"/>
  <c r="R171" i="2"/>
  <c r="G209" i="2"/>
  <c r="P209" i="2"/>
  <c r="T209" i="2" s="1"/>
  <c r="U221" i="2"/>
  <c r="T221" i="2"/>
  <c r="R221" i="2"/>
  <c r="R12" i="2"/>
  <c r="U47" i="2"/>
  <c r="S63" i="2"/>
  <c r="U63" i="2"/>
  <c r="U191" i="2"/>
  <c r="S191" i="2"/>
  <c r="S229" i="2"/>
  <c r="U229" i="2"/>
  <c r="R229" i="2"/>
  <c r="U80" i="2"/>
  <c r="T80" i="2"/>
  <c r="R80" i="2"/>
  <c r="T174" i="2"/>
  <c r="U174" i="2"/>
  <c r="R174" i="2"/>
  <c r="U206" i="2"/>
  <c r="T206" i="2"/>
  <c r="S206" i="2"/>
  <c r="R206" i="2"/>
  <c r="U224" i="2"/>
  <c r="T224" i="2"/>
  <c r="U24" i="2"/>
  <c r="T24" i="2"/>
  <c r="T197" i="2"/>
  <c r="S197" i="2"/>
  <c r="S12" i="2"/>
  <c r="U16" i="2"/>
  <c r="T16" i="2"/>
  <c r="S55" i="2"/>
  <c r="U55" i="2"/>
  <c r="U108" i="2"/>
  <c r="R108" i="2"/>
  <c r="U131" i="2"/>
  <c r="T131" i="2"/>
  <c r="R131" i="2"/>
  <c r="S181" i="2"/>
  <c r="U181" i="2"/>
  <c r="R181" i="2"/>
  <c r="U192" i="2"/>
  <c r="T192" i="2"/>
  <c r="U201" i="2"/>
  <c r="S201" i="2"/>
  <c r="T230" i="2"/>
  <c r="U230" i="2"/>
  <c r="S230" i="2"/>
  <c r="R230" i="2"/>
  <c r="R232" i="2"/>
  <c r="U232" i="2"/>
  <c r="S232" i="2"/>
  <c r="R48" i="2"/>
  <c r="T64" i="2"/>
  <c r="R147" i="2"/>
  <c r="R167" i="2"/>
  <c r="R170" i="2"/>
  <c r="U196" i="2"/>
  <c r="R200" i="2"/>
  <c r="T203" i="2"/>
  <c r="R204" i="2"/>
  <c r="U207" i="2"/>
  <c r="S208" i="2"/>
  <c r="R220" i="2"/>
  <c r="S231" i="2"/>
  <c r="S235" i="2"/>
  <c r="R237" i="2"/>
  <c r="R245" i="2"/>
  <c r="T147" i="2"/>
  <c r="T167" i="2"/>
  <c r="T204" i="2"/>
  <c r="U208" i="2"/>
  <c r="S237" i="2"/>
  <c r="U245" i="2"/>
  <c r="S15" i="2"/>
  <c r="U15" i="2"/>
  <c r="S23" i="2"/>
  <c r="U23" i="2"/>
  <c r="S31" i="2"/>
  <c r="U31" i="2"/>
  <c r="R69" i="2"/>
  <c r="U69" i="2"/>
  <c r="R77" i="2"/>
  <c r="U77" i="2"/>
  <c r="R85" i="2"/>
  <c r="U85" i="2"/>
  <c r="R93" i="2"/>
  <c r="U93" i="2"/>
  <c r="S110" i="2"/>
  <c r="T110" i="2"/>
  <c r="T115" i="2"/>
  <c r="S115" i="2"/>
  <c r="S118" i="2"/>
  <c r="T118" i="2"/>
  <c r="T123" i="2"/>
  <c r="S123" i="2"/>
  <c r="S126" i="2"/>
  <c r="T126" i="2"/>
  <c r="U21" i="2"/>
  <c r="U29" i="2"/>
  <c r="U32" i="2"/>
  <c r="S32" i="2"/>
  <c r="U79" i="2"/>
  <c r="U87" i="2"/>
  <c r="T99" i="2"/>
  <c r="S99" i="2"/>
  <c r="U116" i="2"/>
  <c r="R116" i="2"/>
  <c r="T129" i="2"/>
  <c r="R132" i="2"/>
  <c r="S132" i="2"/>
  <c r="T150" i="2"/>
  <c r="S150" i="2"/>
  <c r="S177" i="2"/>
  <c r="R177" i="2"/>
  <c r="S188" i="2"/>
  <c r="U188" i="2"/>
  <c r="T188" i="2"/>
  <c r="R188" i="2"/>
  <c r="U209" i="2"/>
  <c r="U11" i="2"/>
  <c r="T12" i="2"/>
  <c r="R16" i="2"/>
  <c r="R24" i="2"/>
  <c r="R32" i="2"/>
  <c r="T94" i="2"/>
  <c r="U100" i="2"/>
  <c r="R100" i="2"/>
  <c r="T102" i="2"/>
  <c r="U112" i="2"/>
  <c r="R112" i="2"/>
  <c r="T112" i="2"/>
  <c r="U120" i="2"/>
  <c r="T120" i="2"/>
  <c r="R120" i="2"/>
  <c r="U128" i="2"/>
  <c r="R128" i="2"/>
  <c r="T128" i="2"/>
  <c r="T142" i="2"/>
  <c r="S142" i="2"/>
  <c r="R150" i="2"/>
  <c r="S153" i="2"/>
  <c r="R153" i="2"/>
  <c r="R156" i="2"/>
  <c r="S156" i="2"/>
  <c r="U159" i="2"/>
  <c r="R159" i="2"/>
  <c r="U163" i="2"/>
  <c r="R163" i="2"/>
  <c r="T163" i="2"/>
  <c r="R168" i="2"/>
  <c r="S168" i="2"/>
  <c r="U175" i="2"/>
  <c r="T175" i="2"/>
  <c r="R175" i="2"/>
  <c r="T177" i="2"/>
  <c r="U179" i="2"/>
  <c r="T179" i="2"/>
  <c r="R179" i="2"/>
  <c r="T184" i="2"/>
  <c r="U190" i="2"/>
  <c r="T190" i="2"/>
  <c r="S190" i="2"/>
  <c r="R190" i="2"/>
  <c r="S11" i="2"/>
  <c r="U71" i="2"/>
  <c r="U124" i="2"/>
  <c r="R124" i="2"/>
  <c r="U135" i="2"/>
  <c r="R135" i="2"/>
  <c r="S161" i="2"/>
  <c r="R161" i="2"/>
  <c r="R172" i="2"/>
  <c r="S172" i="2"/>
  <c r="S16" i="2"/>
  <c r="S24" i="2"/>
  <c r="T32" i="2"/>
  <c r="R37" i="2"/>
  <c r="U37" i="2"/>
  <c r="R45" i="2"/>
  <c r="U45" i="2"/>
  <c r="R53" i="2"/>
  <c r="U53" i="2"/>
  <c r="R61" i="2"/>
  <c r="U61" i="2"/>
  <c r="T100" i="2"/>
  <c r="S107" i="2"/>
  <c r="T134" i="2"/>
  <c r="S134" i="2"/>
  <c r="S145" i="2"/>
  <c r="R145" i="2"/>
  <c r="R148" i="2"/>
  <c r="S148" i="2"/>
  <c r="U151" i="2"/>
  <c r="R151" i="2"/>
  <c r="T182" i="2"/>
  <c r="R182" i="2"/>
  <c r="R199" i="2"/>
  <c r="U199" i="2"/>
  <c r="T199" i="2"/>
  <c r="S199" i="2"/>
  <c r="U202" i="2"/>
  <c r="T202" i="2"/>
  <c r="S202" i="2"/>
  <c r="R202" i="2"/>
  <c r="S137" i="2"/>
  <c r="R137" i="2"/>
  <c r="R140" i="2"/>
  <c r="S140" i="2"/>
  <c r="U143" i="2"/>
  <c r="R143" i="2"/>
  <c r="T158" i="2"/>
  <c r="S158" i="2"/>
  <c r="T166" i="2"/>
  <c r="R166" i="2"/>
  <c r="S173" i="2"/>
  <c r="R173" i="2"/>
  <c r="U185" i="2"/>
  <c r="S185" i="2"/>
  <c r="T216" i="2"/>
  <c r="R216" i="2"/>
  <c r="U222" i="2"/>
  <c r="S222" i="2"/>
  <c r="S239" i="2"/>
  <c r="U239" i="2"/>
  <c r="T239" i="2"/>
  <c r="R239" i="2"/>
  <c r="S40" i="2"/>
  <c r="S48" i="2"/>
  <c r="S56" i="2"/>
  <c r="S72" i="2"/>
  <c r="S80" i="2"/>
  <c r="S88" i="2"/>
  <c r="S104" i="2"/>
  <c r="S139" i="2"/>
  <c r="S155" i="2"/>
  <c r="S170" i="2"/>
  <c r="S171" i="2"/>
  <c r="S174" i="2"/>
  <c r="T181" i="2"/>
  <c r="T183" i="2"/>
  <c r="S186" i="2"/>
  <c r="U197" i="2"/>
  <c r="S198" i="2"/>
  <c r="T208" i="2"/>
  <c r="S221" i="2"/>
  <c r="T231" i="2"/>
  <c r="T232" i="2"/>
  <c r="T235" i="2"/>
  <c r="T245" i="2"/>
  <c r="T108" i="2"/>
  <c r="S131" i="2"/>
  <c r="S147" i="2"/>
  <c r="S167" i="2"/>
  <c r="T176" i="2"/>
  <c r="S194" i="2"/>
  <c r="R197" i="2"/>
  <c r="R205" i="2"/>
  <c r="T225" i="2"/>
  <c r="R226" i="2"/>
  <c r="R231" i="2"/>
  <c r="R235" i="2"/>
  <c r="N5" i="2"/>
  <c r="P5" i="2" s="1"/>
  <c r="R13" i="2"/>
  <c r="U13" i="2"/>
  <c r="T13" i="2"/>
  <c r="S13" i="2"/>
  <c r="R9" i="2"/>
  <c r="U9" i="2"/>
  <c r="T9" i="2"/>
  <c r="S9" i="2"/>
  <c r="S14" i="2"/>
  <c r="U14" i="2"/>
  <c r="T14" i="2"/>
  <c r="R14" i="2"/>
  <c r="R4" i="2"/>
  <c r="S4" i="2"/>
  <c r="U4" i="2"/>
  <c r="T4" i="2"/>
  <c r="S6" i="2"/>
  <c r="U6" i="2"/>
  <c r="R6" i="2"/>
  <c r="R17" i="2"/>
  <c r="T17" i="2"/>
  <c r="R25" i="2"/>
  <c r="T25" i="2"/>
  <c r="R41" i="2"/>
  <c r="T41" i="2"/>
  <c r="R49" i="2"/>
  <c r="T49" i="2"/>
  <c r="R57" i="2"/>
  <c r="T57" i="2"/>
  <c r="R7" i="2"/>
  <c r="S17" i="2"/>
  <c r="U28" i="2"/>
  <c r="S28" i="2"/>
  <c r="U36" i="2"/>
  <c r="S36" i="2"/>
  <c r="T42" i="2"/>
  <c r="S49" i="2"/>
  <c r="U52" i="2"/>
  <c r="S52" i="2"/>
  <c r="S57" i="2"/>
  <c r="T58" i="2"/>
  <c r="S65" i="2"/>
  <c r="U68" i="2"/>
  <c r="S68" i="2"/>
  <c r="T74" i="2"/>
  <c r="S81" i="2"/>
  <c r="T82" i="2"/>
  <c r="U84" i="2"/>
  <c r="S84" i="2"/>
  <c r="U92" i="2"/>
  <c r="S92" i="2"/>
  <c r="S7" i="2"/>
  <c r="R8" i="2"/>
  <c r="U17" i="2"/>
  <c r="R19" i="2"/>
  <c r="R20" i="2"/>
  <c r="S21" i="2"/>
  <c r="S22" i="2"/>
  <c r="U22" i="2"/>
  <c r="U25" i="2"/>
  <c r="R27" i="2"/>
  <c r="R28" i="2"/>
  <c r="S29" i="2"/>
  <c r="S30" i="2"/>
  <c r="U30" i="2"/>
  <c r="U33" i="2"/>
  <c r="R35" i="2"/>
  <c r="R36" i="2"/>
  <c r="S37" i="2"/>
  <c r="S38" i="2"/>
  <c r="U38" i="2"/>
  <c r="U41" i="2"/>
  <c r="R43" i="2"/>
  <c r="R44" i="2"/>
  <c r="S45" i="2"/>
  <c r="S46" i="2"/>
  <c r="U46" i="2"/>
  <c r="U49" i="2"/>
  <c r="U50" i="2"/>
  <c r="R51" i="2"/>
  <c r="R52" i="2"/>
  <c r="S53" i="2"/>
  <c r="S54" i="2"/>
  <c r="U54" i="2"/>
  <c r="U57" i="2"/>
  <c r="R59" i="2"/>
  <c r="R60" i="2"/>
  <c r="S61" i="2"/>
  <c r="S62" i="2"/>
  <c r="U62" i="2"/>
  <c r="U66" i="2"/>
  <c r="R67" i="2"/>
  <c r="S69" i="2"/>
  <c r="S70" i="2"/>
  <c r="U70" i="2"/>
  <c r="R75" i="2"/>
  <c r="R76" i="2"/>
  <c r="S77" i="2"/>
  <c r="S78" i="2"/>
  <c r="U78" i="2"/>
  <c r="R83" i="2"/>
  <c r="R84" i="2"/>
  <c r="S85" i="2"/>
  <c r="S86" i="2"/>
  <c r="U86" i="2"/>
  <c r="R91" i="2"/>
  <c r="R92" i="2"/>
  <c r="S93" i="2"/>
  <c r="R95" i="2"/>
  <c r="T95" i="2"/>
  <c r="R101" i="2"/>
  <c r="T101" i="2"/>
  <c r="S101" i="2"/>
  <c r="R105" i="2"/>
  <c r="U105" i="2"/>
  <c r="T105" i="2"/>
  <c r="U7" i="2"/>
  <c r="S8" i="2"/>
  <c r="U10" i="2"/>
  <c r="R11" i="2"/>
  <c r="T15" i="2"/>
  <c r="R15" i="2"/>
  <c r="T21" i="2"/>
  <c r="R22" i="2"/>
  <c r="T23" i="2"/>
  <c r="R23" i="2"/>
  <c r="T28" i="2"/>
  <c r="T29" i="2"/>
  <c r="R30" i="2"/>
  <c r="T31" i="2"/>
  <c r="R31" i="2"/>
  <c r="T36" i="2"/>
  <c r="T37" i="2"/>
  <c r="R38" i="2"/>
  <c r="T39" i="2"/>
  <c r="R39" i="2"/>
  <c r="T45" i="2"/>
  <c r="R46" i="2"/>
  <c r="T47" i="2"/>
  <c r="R47" i="2"/>
  <c r="T52" i="2"/>
  <c r="T53" i="2"/>
  <c r="R54" i="2"/>
  <c r="T55" i="2"/>
  <c r="R55" i="2"/>
  <c r="T61" i="2"/>
  <c r="R62" i="2"/>
  <c r="T63" i="2"/>
  <c r="R63" i="2"/>
  <c r="T68" i="2"/>
  <c r="T69" i="2"/>
  <c r="R70" i="2"/>
  <c r="T71" i="2"/>
  <c r="R71" i="2"/>
  <c r="T77" i="2"/>
  <c r="R78" i="2"/>
  <c r="T79" i="2"/>
  <c r="R79" i="2"/>
  <c r="T84" i="2"/>
  <c r="T85" i="2"/>
  <c r="R86" i="2"/>
  <c r="T87" i="2"/>
  <c r="R87" i="2"/>
  <c r="T92" i="2"/>
  <c r="T93" i="2"/>
  <c r="S95" i="2"/>
  <c r="U101" i="2"/>
  <c r="S105" i="2"/>
  <c r="T111" i="2"/>
  <c r="U111" i="2"/>
  <c r="S111" i="2"/>
  <c r="R111" i="2"/>
  <c r="S34" i="2"/>
  <c r="R34" i="2"/>
  <c r="R65" i="2"/>
  <c r="T65" i="2"/>
  <c r="S74" i="2"/>
  <c r="R74" i="2"/>
  <c r="R81" i="2"/>
  <c r="T81" i="2"/>
  <c r="S82" i="2"/>
  <c r="R82" i="2"/>
  <c r="R89" i="2"/>
  <c r="T89" i="2"/>
  <c r="S90" i="2"/>
  <c r="R90" i="2"/>
  <c r="R113" i="2"/>
  <c r="U113" i="2"/>
  <c r="T113" i="2"/>
  <c r="S18" i="2"/>
  <c r="R18" i="2"/>
  <c r="S26" i="2"/>
  <c r="R26" i="2"/>
  <c r="T97" i="2"/>
  <c r="S97" i="2"/>
  <c r="R97" i="2"/>
  <c r="U97" i="2"/>
  <c r="R10" i="2"/>
  <c r="U20" i="2"/>
  <c r="S20" i="2"/>
  <c r="T26" i="2"/>
  <c r="T27" i="2"/>
  <c r="U27" i="2"/>
  <c r="T34" i="2"/>
  <c r="T35" i="2"/>
  <c r="U35" i="2"/>
  <c r="U44" i="2"/>
  <c r="S44" i="2"/>
  <c r="T51" i="2"/>
  <c r="U51" i="2"/>
  <c r="U60" i="2"/>
  <c r="S60" i="2"/>
  <c r="T67" i="2"/>
  <c r="U67" i="2"/>
  <c r="U76" i="2"/>
  <c r="S76" i="2"/>
  <c r="T83" i="2"/>
  <c r="U83" i="2"/>
  <c r="S89" i="2"/>
  <c r="T90" i="2"/>
  <c r="U98" i="2"/>
  <c r="T98" i="2"/>
  <c r="S98" i="2"/>
  <c r="S106" i="2"/>
  <c r="U106" i="2"/>
  <c r="T106" i="2"/>
  <c r="R106" i="2"/>
  <c r="R109" i="2"/>
  <c r="T109" i="2"/>
  <c r="S109" i="2"/>
  <c r="S113" i="2"/>
  <c r="R117" i="2"/>
  <c r="T117" i="2"/>
  <c r="S117" i="2"/>
  <c r="U117" i="2"/>
  <c r="R144" i="2"/>
  <c r="T144" i="2"/>
  <c r="S144" i="2"/>
  <c r="U144" i="2"/>
  <c r="R160" i="2"/>
  <c r="T160" i="2"/>
  <c r="S160" i="2"/>
  <c r="U160" i="2"/>
  <c r="R33" i="2"/>
  <c r="T33" i="2"/>
  <c r="S42" i="2"/>
  <c r="R42" i="2"/>
  <c r="S50" i="2"/>
  <c r="R50" i="2"/>
  <c r="S58" i="2"/>
  <c r="R58" i="2"/>
  <c r="S66" i="2"/>
  <c r="R66" i="2"/>
  <c r="R73" i="2"/>
  <c r="T73" i="2"/>
  <c r="T18" i="2"/>
  <c r="T19" i="2"/>
  <c r="U19" i="2"/>
  <c r="S25" i="2"/>
  <c r="S41" i="2"/>
  <c r="T43" i="2"/>
  <c r="U43" i="2"/>
  <c r="T59" i="2"/>
  <c r="U59" i="2"/>
  <c r="S73" i="2"/>
  <c r="T75" i="2"/>
  <c r="U75" i="2"/>
  <c r="T91" i="2"/>
  <c r="U91" i="2"/>
  <c r="T10" i="2"/>
  <c r="R68" i="2"/>
  <c r="U94" i="2"/>
  <c r="S94" i="2"/>
  <c r="S96" i="2"/>
  <c r="R96" i="2"/>
  <c r="U96" i="2"/>
  <c r="T103" i="2"/>
  <c r="U103" i="2"/>
  <c r="S103" i="2"/>
  <c r="R103" i="2"/>
  <c r="S114" i="2"/>
  <c r="U114" i="2"/>
  <c r="T114" i="2"/>
  <c r="R114" i="2"/>
  <c r="R121" i="2"/>
  <c r="U121" i="2"/>
  <c r="T121" i="2"/>
  <c r="S121" i="2"/>
  <c r="R125" i="2"/>
  <c r="T125" i="2"/>
  <c r="S125" i="2"/>
  <c r="U125" i="2"/>
  <c r="R136" i="2"/>
  <c r="T136" i="2"/>
  <c r="S136" i="2"/>
  <c r="U136" i="2"/>
  <c r="R152" i="2"/>
  <c r="T152" i="2"/>
  <c r="S152" i="2"/>
  <c r="U152" i="2"/>
  <c r="S213" i="2"/>
  <c r="T213" i="2"/>
  <c r="U213" i="2"/>
  <c r="R213" i="2"/>
  <c r="G215" i="2"/>
  <c r="M215" i="2" s="1"/>
  <c r="P215" i="2"/>
  <c r="R217" i="2"/>
  <c r="U217" i="2"/>
  <c r="S218" i="2"/>
  <c r="T218" i="2"/>
  <c r="G219" i="2"/>
  <c r="P219" i="2"/>
  <c r="R238" i="2"/>
  <c r="U238" i="2"/>
  <c r="S238" i="2"/>
  <c r="U99" i="2"/>
  <c r="S100" i="2"/>
  <c r="U102" i="2"/>
  <c r="U107" i="2"/>
  <c r="S108" i="2"/>
  <c r="U110" i="2"/>
  <c r="U115" i="2"/>
  <c r="S116" i="2"/>
  <c r="U118" i="2"/>
  <c r="R119" i="2"/>
  <c r="R122" i="2"/>
  <c r="U123" i="2"/>
  <c r="S124" i="2"/>
  <c r="U126" i="2"/>
  <c r="R127" i="2"/>
  <c r="U129" i="2"/>
  <c r="R130" i="2"/>
  <c r="T132" i="2"/>
  <c r="R133" i="2"/>
  <c r="U134" i="2"/>
  <c r="S135" i="2"/>
  <c r="U137" i="2"/>
  <c r="R138" i="2"/>
  <c r="T140" i="2"/>
  <c r="R141" i="2"/>
  <c r="U142" i="2"/>
  <c r="S143" i="2"/>
  <c r="U145" i="2"/>
  <c r="R146" i="2"/>
  <c r="T148" i="2"/>
  <c r="R149" i="2"/>
  <c r="U150" i="2"/>
  <c r="S151" i="2"/>
  <c r="U153" i="2"/>
  <c r="R154" i="2"/>
  <c r="T156" i="2"/>
  <c r="R157" i="2"/>
  <c r="U158" i="2"/>
  <c r="S159" i="2"/>
  <c r="U161" i="2"/>
  <c r="R162" i="2"/>
  <c r="S164" i="2"/>
  <c r="S166" i="2"/>
  <c r="T168" i="2"/>
  <c r="R169" i="2"/>
  <c r="U170" i="2"/>
  <c r="U172" i="2"/>
  <c r="T173" i="2"/>
  <c r="U177" i="2"/>
  <c r="R178" i="2"/>
  <c r="S180" i="2"/>
  <c r="S182" i="2"/>
  <c r="R191" i="2"/>
  <c r="T191" i="2"/>
  <c r="S192" i="2"/>
  <c r="R192" i="2"/>
  <c r="R195" i="2"/>
  <c r="U195" i="2"/>
  <c r="S196" i="2"/>
  <c r="T196" i="2"/>
  <c r="R207" i="2"/>
  <c r="T207" i="2"/>
  <c r="S216" i="2"/>
  <c r="U216" i="2"/>
  <c r="S217" i="2"/>
  <c r="R218" i="2"/>
  <c r="T220" i="2"/>
  <c r="S220" i="2"/>
  <c r="S233" i="2"/>
  <c r="R233" i="2"/>
  <c r="U233" i="2"/>
  <c r="T234" i="2"/>
  <c r="U234" i="2"/>
  <c r="R234" i="2"/>
  <c r="T238" i="2"/>
  <c r="P246" i="2"/>
  <c r="S242" i="2"/>
  <c r="R242" i="2"/>
  <c r="U242" i="2"/>
  <c r="T116" i="2"/>
  <c r="S119" i="2"/>
  <c r="T122" i="2"/>
  <c r="T124" i="2"/>
  <c r="S127" i="2"/>
  <c r="S130" i="2"/>
  <c r="U132" i="2"/>
  <c r="T133" i="2"/>
  <c r="T135" i="2"/>
  <c r="S138" i="2"/>
  <c r="U140" i="2"/>
  <c r="T141" i="2"/>
  <c r="T143" i="2"/>
  <c r="S146" i="2"/>
  <c r="U148" i="2"/>
  <c r="T149" i="2"/>
  <c r="T151" i="2"/>
  <c r="S154" i="2"/>
  <c r="U156" i="2"/>
  <c r="T157" i="2"/>
  <c r="T159" i="2"/>
  <c r="S162" i="2"/>
  <c r="T164" i="2"/>
  <c r="U166" i="2"/>
  <c r="U168" i="2"/>
  <c r="T169" i="2"/>
  <c r="U173" i="2"/>
  <c r="S178" i="2"/>
  <c r="T180" i="2"/>
  <c r="U182" i="2"/>
  <c r="S184" i="2"/>
  <c r="U184" i="2"/>
  <c r="R187" i="2"/>
  <c r="S187" i="2"/>
  <c r="T193" i="2"/>
  <c r="U193" i="2"/>
  <c r="S200" i="2"/>
  <c r="U200" i="2"/>
  <c r="R203" i="2"/>
  <c r="S203" i="2"/>
  <c r="T217" i="2"/>
  <c r="U218" i="2"/>
  <c r="R224" i="2"/>
  <c r="S224" i="2"/>
  <c r="R99" i="2"/>
  <c r="R102" i="2"/>
  <c r="R107" i="2"/>
  <c r="R110" i="2"/>
  <c r="R115" i="2"/>
  <c r="R118" i="2"/>
  <c r="U119" i="2"/>
  <c r="U122" i="2"/>
  <c r="R123" i="2"/>
  <c r="R126" i="2"/>
  <c r="U127" i="2"/>
  <c r="R129" i="2"/>
  <c r="U130" i="2"/>
  <c r="U133" i="2"/>
  <c r="U138" i="2"/>
  <c r="U141" i="2"/>
  <c r="U146" i="2"/>
  <c r="U149" i="2"/>
  <c r="U154" i="2"/>
  <c r="U157" i="2"/>
  <c r="U162" i="2"/>
  <c r="U164" i="2"/>
  <c r="U169" i="2"/>
  <c r="U178" i="2"/>
  <c r="U180" i="2"/>
  <c r="T185" i="2"/>
  <c r="R185" i="2"/>
  <c r="T189" i="2"/>
  <c r="S189" i="2"/>
  <c r="T201" i="2"/>
  <c r="R201" i="2"/>
  <c r="T205" i="2"/>
  <c r="S205" i="2"/>
  <c r="S210" i="2"/>
  <c r="R210" i="2"/>
  <c r="S214" i="2"/>
  <c r="U214" i="2"/>
  <c r="R222" i="2"/>
  <c r="T222" i="2"/>
  <c r="T223" i="2"/>
  <c r="R223" i="2"/>
  <c r="T226" i="2"/>
  <c r="S226" i="2"/>
  <c r="P227" i="2"/>
  <c r="O241" i="2"/>
  <c r="O247" i="2" s="1"/>
  <c r="R228" i="2"/>
  <c r="S228" i="2"/>
  <c r="U228" i="2"/>
  <c r="R236" i="2"/>
  <c r="U236" i="2"/>
  <c r="S236" i="2"/>
  <c r="T229" i="2"/>
  <c r="S240" i="2"/>
  <c r="P212" i="2" l="1"/>
  <c r="R209" i="2"/>
  <c r="S209" i="2"/>
  <c r="P241" i="2"/>
  <c r="R5" i="2"/>
  <c r="T5" i="2"/>
  <c r="S5" i="2"/>
  <c r="U5" i="2"/>
  <c r="U227" i="2"/>
  <c r="T227" i="2"/>
  <c r="R227" i="2"/>
  <c r="S227" i="2"/>
  <c r="S219" i="2"/>
  <c r="U219" i="2"/>
  <c r="T219" i="2"/>
  <c r="R219" i="2"/>
  <c r="S215" i="2"/>
  <c r="T215" i="2"/>
  <c r="P247" i="2" l="1"/>
</calcChain>
</file>

<file path=xl/sharedStrings.xml><?xml version="1.0" encoding="utf-8"?>
<sst xmlns="http://schemas.openxmlformats.org/spreadsheetml/2006/main" count="1490" uniqueCount="326">
  <si>
    <t>No°</t>
  </si>
  <si>
    <t xml:space="preserve">Partida Presupuestaria </t>
  </si>
  <si>
    <t>Descripción</t>
  </si>
  <si>
    <t xml:space="preserve">Programa </t>
  </si>
  <si>
    <t>Actividad o Proyecto</t>
  </si>
  <si>
    <t xml:space="preserve">Unidad de Medida </t>
  </si>
  <si>
    <t>Cantidad Total</t>
  </si>
  <si>
    <t>Precio Unitario</t>
  </si>
  <si>
    <t xml:space="preserve">Total </t>
  </si>
  <si>
    <t xml:space="preserve">Lugar de Aplicación </t>
  </si>
  <si>
    <t>Programa Calendarizado</t>
  </si>
  <si>
    <t xml:space="preserve">Tipo de Adjudicación </t>
  </si>
  <si>
    <t xml:space="preserve">Justificación </t>
  </si>
  <si>
    <t>Fecha en que se requiere</t>
  </si>
  <si>
    <t>Trim I</t>
  </si>
  <si>
    <t>Trim II</t>
  </si>
  <si>
    <t>Trim III</t>
  </si>
  <si>
    <t>Trim IV</t>
  </si>
  <si>
    <t xml:space="preserve">Directa </t>
  </si>
  <si>
    <t>Invitación</t>
  </si>
  <si>
    <t>Licitación</t>
  </si>
  <si>
    <t xml:space="preserve">BICOLOR </t>
  </si>
  <si>
    <t>E501R02</t>
  </si>
  <si>
    <t>PIEZA</t>
  </si>
  <si>
    <t>ISAF</t>
  </si>
  <si>
    <t>X</t>
  </si>
  <si>
    <t>En base a lo establecido en la Normatividad en materia de adquisiciones, arrendamientos, prestación de servicio y obras de ISAF.</t>
  </si>
  <si>
    <t>BORRADOR PARA PINTARRON</t>
  </si>
  <si>
    <t>CAJA</t>
  </si>
  <si>
    <t>CAJAS ARCHIVO PLASTICO T/O</t>
  </si>
  <si>
    <t>CAJAS DE ARCHIVO TAMAÑO CARTA</t>
  </si>
  <si>
    <t>CALCULADORAS</t>
  </si>
  <si>
    <t xml:space="preserve">CALENDARIOS </t>
  </si>
  <si>
    <t>CARGADOR PARA PILAS AAA</t>
  </si>
  <si>
    <t>CARPETAS 1/2"</t>
  </si>
  <si>
    <t>CARPETAS DE 1"</t>
  </si>
  <si>
    <t>CARPETAS DE 1 1/2"</t>
  </si>
  <si>
    <t>CARPETAS DE 2"</t>
  </si>
  <si>
    <t>CARPETAS DE 3"</t>
  </si>
  <si>
    <t>CARPETAS DE 4"</t>
  </si>
  <si>
    <t>CARPETAS DE 5"</t>
  </si>
  <si>
    <t>CERA PARA CONTAR</t>
  </si>
  <si>
    <t>CHAROLA DE PLASTICO MODULAR</t>
  </si>
  <si>
    <t>CINTA CANELA</t>
  </si>
  <si>
    <t>CINTA MASKING TAPE</t>
  </si>
  <si>
    <t>CINTA SCOTCH GRUESA 24 X 65</t>
  </si>
  <si>
    <t>CLIPS GOTICO NO. 1</t>
  </si>
  <si>
    <t>CLIPS JUMBO</t>
  </si>
  <si>
    <t>CLIPS MARIPOSA GIGANTE NO. 1</t>
  </si>
  <si>
    <t>CLIPS MARIPOSA GIGANTE NO. 2</t>
  </si>
  <si>
    <t>COJIN PARA SELLO EXTRAGRANDE</t>
  </si>
  <si>
    <t>COLOR ROJO</t>
  </si>
  <si>
    <t>COLOR ROJO CERA</t>
  </si>
  <si>
    <t>CORDÓN GRUESO PARA GAFETE</t>
  </si>
  <si>
    <t>CORRECTOR EN TIRAS DE PAPEL</t>
  </si>
  <si>
    <t>CORRECTOR LIQUIDO</t>
  </si>
  <si>
    <t>CUADERNOS 100 HOJAS</t>
  </si>
  <si>
    <t>CUADERNOS EJECUBLOCK AMARILLOS</t>
  </si>
  <si>
    <t>CUTTER</t>
  </si>
  <si>
    <t>DESPACHADOR DE CINTA GRANDE</t>
  </si>
  <si>
    <t>DVD-R IMPRIMIBLE</t>
  </si>
  <si>
    <t>ENGRAPADORA</t>
  </si>
  <si>
    <t>ETIQUETAS ADHERIBLES 50 X 100</t>
  </si>
  <si>
    <t>PAQUETE</t>
  </si>
  <si>
    <t>ETIQUETAS AUTOADHESIVAS MOD.PL-5161</t>
  </si>
  <si>
    <t>FOLDER DE COLOR CON BROCHE DE PRESION</t>
  </si>
  <si>
    <t>PAQUETE DE FOLDER TAMAÑO CARTA</t>
  </si>
  <si>
    <t>FOLDERS COLGANTES T/CARTA</t>
  </si>
  <si>
    <t>FOLDERS COLGANTES T/OFICIO</t>
  </si>
  <si>
    <t>FOLIADORES</t>
  </si>
  <si>
    <t>GRAPAS</t>
  </si>
  <si>
    <t>GRAPAS 3/8</t>
  </si>
  <si>
    <t>GUILLOTINA MADERA</t>
  </si>
  <si>
    <t>HOJAS BLANCAS T/CARTA</t>
  </si>
  <si>
    <t>HOJAS BLANCAS T/OFICIO-LEGAL</t>
  </si>
  <si>
    <t>HOJAS MEMBRETADAS</t>
  </si>
  <si>
    <t>HP 202A NEGRO</t>
  </si>
  <si>
    <t>LAPICEROS</t>
  </si>
  <si>
    <t>LAPICES DE MADERA</t>
  </si>
  <si>
    <t>LAPIZ ADHESIVO</t>
  </si>
  <si>
    <t>LIBRETA DE TRANSITO</t>
  </si>
  <si>
    <t>LIBRETA FRANCESA</t>
  </si>
  <si>
    <t>LIBRETAS DE TAQUIGRAFIA</t>
  </si>
  <si>
    <t>LIGAS NO. 18</t>
  </si>
  <si>
    <t>MARCADOR NEGRO</t>
  </si>
  <si>
    <t>MARCADOR SHARPIE NEGRO</t>
  </si>
  <si>
    <t>MARCADORES PARA PINTARRON (PAQUETE)</t>
  </si>
  <si>
    <t>MARCATEXTOS AMARILLOS</t>
  </si>
  <si>
    <t>MARCATEXTOS NARANJAS</t>
  </si>
  <si>
    <t>MARCATEXTOS ROSAS</t>
  </si>
  <si>
    <t>MARCATEXTOS VERDES</t>
  </si>
  <si>
    <t>MICAS PARA ENGARGOLAR 10.0x14.5 (PAQ. 100)</t>
  </si>
  <si>
    <t>OPALINAS</t>
  </si>
  <si>
    <t>OPALINAS MARFIL</t>
  </si>
  <si>
    <t>ORGANIZADOR GIRATORIO</t>
  </si>
  <si>
    <t>PASTAS NEGRAS</t>
  </si>
  <si>
    <t>PASTAS TRANSPARENTES T/C</t>
  </si>
  <si>
    <t>PASTAS TRANSPARENTES T/O</t>
  </si>
  <si>
    <t>PERFORADORA USO RUDO 2 ORIFICIOS</t>
  </si>
  <si>
    <t>PERFORADORAS 3 ORIFICIOS</t>
  </si>
  <si>
    <t>PERFORADORAS DE 1 HOYO</t>
  </si>
  <si>
    <t>PILA AAA RECARGABLE</t>
  </si>
  <si>
    <t>PILAS AA</t>
  </si>
  <si>
    <t>PILAS AA RECARGABLE</t>
  </si>
  <si>
    <t>PILAS C</t>
  </si>
  <si>
    <t>PINTARRON CON TRIPIE</t>
  </si>
  <si>
    <t>PLUMAS AZULES</t>
  </si>
  <si>
    <t>PLUMAS NEGRAS</t>
  </si>
  <si>
    <t>PLUMAS ROJAS</t>
  </si>
  <si>
    <t>POSTES DE ALUMINIO 1</t>
  </si>
  <si>
    <t>POSTES DE ALUMINIO 2</t>
  </si>
  <si>
    <t>POSTES DE ALUMINIO 3</t>
  </si>
  <si>
    <t>POST-IT</t>
  </si>
  <si>
    <t>POST-IT (INDICADORES NEON)</t>
  </si>
  <si>
    <t>POST-IT ACORDEON</t>
  </si>
  <si>
    <t>POST-IT MINI CUBO</t>
  </si>
  <si>
    <t>PROTECTORES DE HOJAS</t>
  </si>
  <si>
    <t>PUNTILLAS 0.5</t>
  </si>
  <si>
    <t>PUNTILLAS 0.7</t>
  </si>
  <si>
    <t>REGLA</t>
  </si>
  <si>
    <t>REPUESTO PARA BORRADOR</t>
  </si>
  <si>
    <t>RESORTES 1/2</t>
  </si>
  <si>
    <t>REVISTEROS</t>
  </si>
  <si>
    <t>ROTAFOLIOS BLANCOS (hojas)</t>
  </si>
  <si>
    <t>SACAGRAPAS</t>
  </si>
  <si>
    <t>SACAPUNTAS METALICOS</t>
  </si>
  <si>
    <t>SELLO ACUSE</t>
  </si>
  <si>
    <t>PIEZAS</t>
  </si>
  <si>
    <t>SELLO DE MADERA CON MANGO</t>
  </si>
  <si>
    <t>SELLO FECHADOR AUTOENTINTABLE BICOLOR</t>
  </si>
  <si>
    <t>SEPARADOR TAB CON 8 DIVISIONES</t>
  </si>
  <si>
    <t>SEPARADORES CON DIVISION NUM (31)</t>
  </si>
  <si>
    <t>SEPARADORES DE PLASTICO SK-10</t>
  </si>
  <si>
    <t>SOBRE PARA TARJETA DE VISITA</t>
  </si>
  <si>
    <t>SOBRES MANILA /CARTA</t>
  </si>
  <si>
    <t>SOBRES MANILA MINISTRO</t>
  </si>
  <si>
    <t>SOBRES MANILA T/DOBLE CARTA</t>
  </si>
  <si>
    <t>SOBRES MANILA T/OFICIO</t>
  </si>
  <si>
    <t>SOBRES PARA CD¨S</t>
  </si>
  <si>
    <t>SOBRES PARA NOMINA</t>
  </si>
  <si>
    <t>SUJETADOR BLINDER 19 MM</t>
  </si>
  <si>
    <t>SUJETADOR BLINDER 25 MM</t>
  </si>
  <si>
    <t>SUJETADOR BLINDER 32 MM</t>
  </si>
  <si>
    <t>SUJETADOR BLINDER 41 MM</t>
  </si>
  <si>
    <t>SUJETADOR BLINDER 50 MM</t>
  </si>
  <si>
    <t>TABLA AGARRAPAPEL LUX TAMAÑO CARTA</t>
  </si>
  <si>
    <t>TARJETAS BRISTOL MEDIA CARTA</t>
  </si>
  <si>
    <t>TIJERAS</t>
  </si>
  <si>
    <t>TINTA AZUL GOTERO</t>
  </si>
  <si>
    <t>TINTA NEGRA GOTERO</t>
  </si>
  <si>
    <t>TINTA PARA SELLOS COLOR AZUL ROLL-ON</t>
  </si>
  <si>
    <t>TINTA ROJA GOTERO</t>
  </si>
  <si>
    <t>TAMBOR 828 CYAN</t>
  </si>
  <si>
    <t>TAMBOR 828 MAGENTA</t>
  </si>
  <si>
    <t>TAMBOR 828 NEGRO</t>
  </si>
  <si>
    <t>TINTA CARTUCHO HP 662 COLOR</t>
  </si>
  <si>
    <t>TINTA CARTUCHO HP 662 NEGRO</t>
  </si>
  <si>
    <t>MEMORIA USB 16GB</t>
  </si>
  <si>
    <t>MEMORIAS USB</t>
  </si>
  <si>
    <t>CD-R</t>
  </si>
  <si>
    <t>TINTA CARTUCHO HP 664 COLOR</t>
  </si>
  <si>
    <t>TINTA CARTUCHO HP 664 NEGRO</t>
  </si>
  <si>
    <t>TINTA CARTUCHOS 122 COLOR</t>
  </si>
  <si>
    <t>TINTA CARTUCHOS 122 NEGROS</t>
  </si>
  <si>
    <t>TINTA CARTUCHOS NO. 21</t>
  </si>
  <si>
    <t>TINTA CARTUCHOS NO. 22</t>
  </si>
  <si>
    <t>TONER 826A C</t>
  </si>
  <si>
    <t>TONER 826A K</t>
  </si>
  <si>
    <t>TONER 826A M</t>
  </si>
  <si>
    <t>TONER 826A Y</t>
  </si>
  <si>
    <t>TONER CF410 A K</t>
  </si>
  <si>
    <t>TONER CF411 A C</t>
  </si>
  <si>
    <t>TONER CF412 A Y</t>
  </si>
  <si>
    <t>TONER CF413 A M</t>
  </si>
  <si>
    <t>TONER HP-17A (NEGRO)</t>
  </si>
  <si>
    <t>TONER TK-8327 AMARILLO</t>
  </si>
  <si>
    <t>TONER TK-8327 CIAN</t>
  </si>
  <si>
    <t>TONER TK-8327 MAGENTA</t>
  </si>
  <si>
    <t>TONER TK-8327 NEGRO</t>
  </si>
  <si>
    <t>TONER XEROX 6655 AMARILLO</t>
  </si>
  <si>
    <t>TONER XEROX 6655 CIAN</t>
  </si>
  <si>
    <t>TONER XEROX 6655 MAGENTA</t>
  </si>
  <si>
    <t>TONER XEROX 6655 NEGRO</t>
  </si>
  <si>
    <t>AROMA SPRAY WIES</t>
  </si>
  <si>
    <t>AROMATIZANTE AIRWICK</t>
  </si>
  <si>
    <t>BOLSAS CHICAS</t>
  </si>
  <si>
    <t>BOLSAS DE SHAMPOO PARA MANOS</t>
  </si>
  <si>
    <t>BOLSAS JUMBO</t>
  </si>
  <si>
    <t>ROLLOS</t>
  </si>
  <si>
    <t>BOLSAS MEDIANAS</t>
  </si>
  <si>
    <t>CLORO BIODEGRADABLE</t>
  </si>
  <si>
    <t>GALON</t>
  </si>
  <si>
    <t>GEL ANTIBACRERIAL</t>
  </si>
  <si>
    <t>GUANTES DE LATEX</t>
  </si>
  <si>
    <t>GUANTES ROJOS</t>
  </si>
  <si>
    <t>JABON EN POLVO ARIEL</t>
  </si>
  <si>
    <t>BOLSA</t>
  </si>
  <si>
    <t>KLEENEX</t>
  </si>
  <si>
    <t>LAVATRASTES LIQUIDO</t>
  </si>
  <si>
    <t>AROMA PARA PISOS MULTIUSOS</t>
  </si>
  <si>
    <t>PAPEL SANITARIO CHICO</t>
  </si>
  <si>
    <t>PAPEL SANITARIO GRANDE</t>
  </si>
  <si>
    <t>PASTILLAS AROMA PARA BAÑO</t>
  </si>
  <si>
    <t>PLEDGE</t>
  </si>
  <si>
    <t>SARRISIDA</t>
  </si>
  <si>
    <t>TOALLA DESINFECTANTE</t>
  </si>
  <si>
    <t>BOTE</t>
  </si>
  <si>
    <t>TOALLAS PAPEL MANOS</t>
  </si>
  <si>
    <t>TRAPEADORES</t>
  </si>
  <si>
    <t>TRAPOS P/LIMPIAR</t>
  </si>
  <si>
    <t>MOP CHICO</t>
  </si>
  <si>
    <t>MOP GRANDE</t>
  </si>
  <si>
    <t>AZÚCAR FRUTAS</t>
  </si>
  <si>
    <t>SOBRES</t>
  </si>
  <si>
    <t>AZUCAR REGULAR EN SOBRES</t>
  </si>
  <si>
    <t>AZUCAR STEVIA</t>
  </si>
  <si>
    <t>CAFÉ GARAT BOLSA AZUL</t>
  </si>
  <si>
    <t>CAFÉ GARAT BOLSA VERDE</t>
  </si>
  <si>
    <t>CAFÉ MARINO</t>
  </si>
  <si>
    <t xml:space="preserve">CAFÉ TASTER CHOICE DESCAFEINADO </t>
  </si>
  <si>
    <t>CAFÉ TASTER CHOICE MEDIO</t>
  </si>
  <si>
    <t>COCA COLA LIGHT</t>
  </si>
  <si>
    <t>CAJA/8</t>
  </si>
  <si>
    <t>COCA COLA ROJA</t>
  </si>
  <si>
    <t>CAJA/24</t>
  </si>
  <si>
    <t>CREMA COFFE MATE</t>
  </si>
  <si>
    <t>CREMA MEMBERS MARK</t>
  </si>
  <si>
    <t>CREMA SOBRES COFFE MATE</t>
  </si>
  <si>
    <t>GALLETA MAJESTIC</t>
  </si>
  <si>
    <t>GALLETA SURTIDO RICO</t>
  </si>
  <si>
    <t>LECHE LALA DESLACTOSADA</t>
  </si>
  <si>
    <t>AGUA EMBOTELLADA</t>
  </si>
  <si>
    <t>FILTROS PARA CAFETERERA CHICO</t>
  </si>
  <si>
    <t>FILTROS PARA CAFETERERA GRANDE</t>
  </si>
  <si>
    <t xml:space="preserve">SERVILLETAS PETALO </t>
  </si>
  <si>
    <t>PAQUETE/500</t>
  </si>
  <si>
    <t>VASOS BLANCOS</t>
  </si>
  <si>
    <t>CUCHARA DESECHABLE</t>
  </si>
  <si>
    <t>CAJA 12/PAQ</t>
  </si>
  <si>
    <t>26101</t>
  </si>
  <si>
    <t>COMBUSTIBLES</t>
  </si>
  <si>
    <t xml:space="preserve">VALES </t>
  </si>
  <si>
    <t>27101</t>
  </si>
  <si>
    <t xml:space="preserve"> VESTUARIOS Y UNIFORMES</t>
  </si>
  <si>
    <t>27201</t>
  </si>
  <si>
    <t xml:space="preserve"> PRENDAS DE SEGURIDAD Y PROTECCION PERSONAL</t>
  </si>
  <si>
    <t>27301</t>
  </si>
  <si>
    <t xml:space="preserve"> ARTICULOS DEPORTIVOS</t>
  </si>
  <si>
    <t>TOTAL CAPITULO 2000</t>
  </si>
  <si>
    <t>31701</t>
  </si>
  <si>
    <t>SERVICIOS DE INTERNET BANDA ANCHA</t>
  </si>
  <si>
    <t xml:space="preserve">MENSUALIDAD </t>
  </si>
  <si>
    <t>31702</t>
  </si>
  <si>
    <t>SERVICIO DE TELEFOMUNICACIONES INTERNET FIBRA OPTICA</t>
  </si>
  <si>
    <t>31801</t>
  </si>
  <si>
    <t xml:space="preserve"> SERVICIO POSTAL</t>
  </si>
  <si>
    <t>GUÍAS</t>
  </si>
  <si>
    <t>32101</t>
  </si>
  <si>
    <t>ARRENDAMIENTO DE TERRENO (ESTACIONAMIENTO)</t>
  </si>
  <si>
    <t>32201</t>
  </si>
  <si>
    <t xml:space="preserve"> ARRENDAMIENTO DE BODEGA</t>
  </si>
  <si>
    <t>32301</t>
  </si>
  <si>
    <t>ARRENDAMIENTO DE COPIADORAS E IMPRESORAS</t>
  </si>
  <si>
    <t xml:space="preserve">ARRENDAMIENTO DE PURIFICADORES DE AGUA </t>
  </si>
  <si>
    <t>32701</t>
  </si>
  <si>
    <t xml:space="preserve"> PATENTES REGALIAS Y OTROS</t>
  </si>
  <si>
    <t xml:space="preserve">LICENCIAS </t>
  </si>
  <si>
    <t>MANTENIMIENTO Y SERVICIOS DE GESTION DE TRAMITES Y TIMBRADO DE RECIBOS</t>
  </si>
  <si>
    <t>SERVICIOS DE ACESORIA EN MATERIA JURIDICA</t>
  </si>
  <si>
    <t xml:space="preserve">SERVICIOS DE AUDITORIA EXTERNA </t>
  </si>
  <si>
    <t>CONTRATO</t>
  </si>
  <si>
    <t xml:space="preserve">SERVICIOS DE ACESORIA DE DIAGNOSTICO Y PROPUESTA DE FORTALECIMIENTO DE IMAGEN </t>
  </si>
  <si>
    <t xml:space="preserve">ASESORIA EN MATERIA DE COMUNICACIÓN SOCIAL </t>
  </si>
  <si>
    <t>SERVICIOS DE OPERACIÓN DE SISTEMA DE CONTABILIDAD GUBERNAMENTAL</t>
  </si>
  <si>
    <t>33302</t>
  </si>
  <si>
    <t xml:space="preserve"> SERVICIOS DE CONSULTORIAS</t>
  </si>
  <si>
    <t xml:space="preserve">SERVICIO </t>
  </si>
  <si>
    <t>33401</t>
  </si>
  <si>
    <t xml:space="preserve"> SERVICIOS PARA CAPACITACION</t>
  </si>
  <si>
    <t>33603</t>
  </si>
  <si>
    <t xml:space="preserve"> IMPRESIONES Y PUBLICACIONES OFICIALES</t>
  </si>
  <si>
    <t>35101</t>
  </si>
  <si>
    <t xml:space="preserve"> MANTENIMIENTO Y CONSERVACION DE INMUEBLES</t>
  </si>
  <si>
    <t xml:space="preserve">SERVICIO DE LIMPIEZA DEL EDIFICIO </t>
  </si>
  <si>
    <t xml:space="preserve">SERVICIO Y MANTENIMIENTO DE ELEVADOR </t>
  </si>
  <si>
    <t>35201</t>
  </si>
  <si>
    <t xml:space="preserve"> MANTENIMIENTO Y CONSERVACION DE MOBILIARIO Y EQUIPO</t>
  </si>
  <si>
    <t>35302</t>
  </si>
  <si>
    <t xml:space="preserve"> MANTENIMIENTO Y CONSERVACION DE BIENES INFORMATICOS</t>
  </si>
  <si>
    <t>35501</t>
  </si>
  <si>
    <t xml:space="preserve"> MANTENIMIENTO Y CONSERVACION DE EQUIPO DE TRANSPORTE</t>
  </si>
  <si>
    <t>35801</t>
  </si>
  <si>
    <t xml:space="preserve"> SERVICIOS DE LIMPIEZA Y MANEJO DE DESECHOS</t>
  </si>
  <si>
    <t>35901</t>
  </si>
  <si>
    <t>SERVICIO TECNICO DE CONTROL DE PLAGAS</t>
  </si>
  <si>
    <t>36401</t>
  </si>
  <si>
    <t xml:space="preserve"> SERVICIOS DE REVELADO DE FOTOGRAFIAS</t>
  </si>
  <si>
    <t>37101</t>
  </si>
  <si>
    <t xml:space="preserve"> PASAJES AEREOS</t>
  </si>
  <si>
    <t>PASAJE</t>
  </si>
  <si>
    <t>38301</t>
  </si>
  <si>
    <t xml:space="preserve"> CONGRESOS Y CONVENCIONES</t>
  </si>
  <si>
    <t>TOTAL CAPITULO 3000</t>
  </si>
  <si>
    <t>51101</t>
  </si>
  <si>
    <t xml:space="preserve"> MOBILIARIO</t>
  </si>
  <si>
    <t xml:space="preserve">BIEN </t>
  </si>
  <si>
    <t>En base a lo establecido en el Art. 15 de la Normatividad en materia de adquisiciones, arrendamientos, prestación de servicio y obras de ISAF.</t>
  </si>
  <si>
    <t>51501</t>
  </si>
  <si>
    <t xml:space="preserve"> BIENES INFORMATICOS</t>
  </si>
  <si>
    <t>52101</t>
  </si>
  <si>
    <t xml:space="preserve"> EQUIPOS Y APARATOS AUDIOVISUALES</t>
  </si>
  <si>
    <t>59101</t>
  </si>
  <si>
    <t xml:space="preserve"> SOFTWARE</t>
  </si>
  <si>
    <t xml:space="preserve">SISTEMA </t>
  </si>
  <si>
    <t>TOTAL CAPITULO 5000</t>
  </si>
  <si>
    <t>TOTAL GENERAL</t>
  </si>
  <si>
    <t>BORRADOR C/ RECAMBIO DE GOMA</t>
  </si>
  <si>
    <t>BROCHES PARA ARCHIVAR 8MM (C /50)</t>
  </si>
  <si>
    <t>TAMBOR 828 AMARILLO</t>
  </si>
  <si>
    <t xml:space="preserve">Auditoria Adjunta de Fiscalización al Gobierno del Estado </t>
  </si>
  <si>
    <t>Auditoria Adjunta de Fiscalización a Municipios</t>
  </si>
  <si>
    <t xml:space="preserve">Direccion de Auditoria a Obras Públicas </t>
  </si>
  <si>
    <t>Dirección de Evaluación al Desempeño</t>
  </si>
  <si>
    <t>Auditoría Legal</t>
  </si>
  <si>
    <t>Órgano de Control Interno</t>
  </si>
  <si>
    <t>Administración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</si>
</sst>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rgb="FF333333"/>
      <name val="Arial"/>
      <family val="2"/>
    </font>
    <font>
      <sz val="8"/>
      <color rgb="FF00000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6" fillId="0" borderId="0"/>
  </cellStyleXfs>
  <cellXfs count="61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horizontal="center"/>
    </xf>
    <xf numFmtId="164" fontId="7" fillId="0" borderId="4" xfId="2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164" fontId="9" fillId="0" borderId="5" xfId="2" applyFont="1" applyBorder="1" applyAlignment="1">
      <alignment horizontal="center"/>
    </xf>
    <xf numFmtId="43" fontId="8" fillId="0" borderId="3" xfId="1" applyFont="1" applyBorder="1" applyAlignment="1">
      <alignment horizontal="center" wrapText="1"/>
    </xf>
    <xf numFmtId="43" fontId="5" fillId="0" borderId="3" xfId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7" fillId="0" borderId="6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164" fontId="9" fillId="0" borderId="7" xfId="2" applyFont="1" applyBorder="1" applyAlignment="1">
      <alignment horizontal="center"/>
    </xf>
    <xf numFmtId="43" fontId="8" fillId="0" borderId="1" xfId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3" fontId="8" fillId="0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0" fillId="2" borderId="0" xfId="0" applyFont="1" applyFill="1"/>
    <xf numFmtId="43" fontId="3" fillId="2" borderId="1" xfId="1" applyFont="1" applyFill="1" applyBorder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4" fontId="9" fillId="0" borderId="5" xfId="2" applyNumberFormat="1" applyFont="1" applyBorder="1" applyAlignment="1">
      <alignment horizontal="center"/>
    </xf>
    <xf numFmtId="0" fontId="9" fillId="0" borderId="5" xfId="2" applyNumberFormat="1" applyFont="1" applyBorder="1" applyAlignment="1">
      <alignment horizontal="center"/>
    </xf>
    <xf numFmtId="43" fontId="9" fillId="0" borderId="5" xfId="2" applyNumberFormat="1" applyFont="1" applyBorder="1" applyAlignment="1">
      <alignment horizontal="center"/>
    </xf>
    <xf numFmtId="164" fontId="9" fillId="0" borderId="7" xfId="2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9" fillId="0" borderId="12" xfId="2" applyFont="1" applyBorder="1" applyAlignment="1">
      <alignment horizontal="center"/>
    </xf>
    <xf numFmtId="43" fontId="8" fillId="0" borderId="2" xfId="1" applyFont="1" applyBorder="1" applyAlignment="1">
      <alignment horizontal="center" wrapText="1"/>
    </xf>
    <xf numFmtId="43" fontId="5" fillId="0" borderId="2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64" fontId="9" fillId="0" borderId="13" xfId="2" applyFont="1" applyBorder="1" applyAlignment="1">
      <alignment horizontal="center"/>
    </xf>
    <xf numFmtId="43" fontId="8" fillId="0" borderId="13" xfId="1" applyFont="1" applyBorder="1" applyAlignment="1">
      <alignment horizontal="center" wrapText="1"/>
    </xf>
    <xf numFmtId="43" fontId="5" fillId="0" borderId="13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8" fillId="0" borderId="1" xfId="0" applyFont="1" applyBorder="1" applyAlignment="1"/>
  </cellXfs>
  <cellStyles count="3">
    <cellStyle name="Excel Built-in Normal" xfId="2" xr:uid="{CD61B27D-AF00-4DAA-A47A-558739004AA4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4A0C-1CC7-415F-A128-DBE46C065B61}">
  <dimension ref="A1:Y247"/>
  <sheetViews>
    <sheetView tabSelected="1" view="pageLayout" zoomScale="80" zoomScaleNormal="39" zoomScaleSheetLayoutView="91" zoomScalePageLayoutView="80" workbookViewId="0">
      <selection activeCell="H14" sqref="H14"/>
    </sheetView>
  </sheetViews>
  <sheetFormatPr baseColWidth="10" defaultRowHeight="11.25" x14ac:dyDescent="0.2"/>
  <cols>
    <col min="1" max="1" width="5.140625" style="1" customWidth="1"/>
    <col min="2" max="2" width="8.42578125" style="29" customWidth="1"/>
    <col min="3" max="3" width="33.5703125" style="1" customWidth="1"/>
    <col min="4" max="13" width="11.42578125" style="1" customWidth="1"/>
    <col min="14" max="14" width="12" style="30" bestFit="1" customWidth="1"/>
    <col min="15" max="15" width="21.5703125" style="31" bestFit="1" customWidth="1"/>
    <col min="16" max="16" width="15" style="31" bestFit="1" customWidth="1"/>
    <col min="17" max="17" width="9.28515625" style="1" customWidth="1"/>
    <col min="18" max="21" width="10.5703125" style="1" customWidth="1"/>
    <col min="22" max="22" width="7.7109375" style="1" customWidth="1"/>
    <col min="23" max="24" width="8.42578125" style="1" customWidth="1"/>
    <col min="25" max="25" width="26.5703125" style="32" customWidth="1"/>
    <col min="26" max="255" width="11.42578125" style="1"/>
    <col min="256" max="256" width="5.140625" style="1" customWidth="1"/>
    <col min="257" max="257" width="8.42578125" style="1" customWidth="1"/>
    <col min="258" max="258" width="33.5703125" style="1" customWidth="1"/>
    <col min="259" max="260" width="0" style="1" hidden="1" customWidth="1"/>
    <col min="261" max="268" width="11.42578125" style="1"/>
    <col min="269" max="269" width="12" style="1" bestFit="1" customWidth="1"/>
    <col min="270" max="270" width="13.28515625" style="1" bestFit="1" customWidth="1"/>
    <col min="271" max="271" width="15" style="1" bestFit="1" customWidth="1"/>
    <col min="272" max="272" width="9.28515625" style="1" customWidth="1"/>
    <col min="273" max="276" width="10.5703125" style="1" bestFit="1" customWidth="1"/>
    <col min="277" max="277" width="7.7109375" style="1" bestFit="1" customWidth="1"/>
    <col min="278" max="279" width="8.42578125" style="1" bestFit="1" customWidth="1"/>
    <col min="280" max="280" width="26.5703125" style="1" customWidth="1"/>
    <col min="281" max="511" width="11.42578125" style="1"/>
    <col min="512" max="512" width="5.140625" style="1" customWidth="1"/>
    <col min="513" max="513" width="8.42578125" style="1" customWidth="1"/>
    <col min="514" max="514" width="33.5703125" style="1" customWidth="1"/>
    <col min="515" max="516" width="0" style="1" hidden="1" customWidth="1"/>
    <col min="517" max="524" width="11.42578125" style="1"/>
    <col min="525" max="525" width="12" style="1" bestFit="1" customWidth="1"/>
    <col min="526" max="526" width="13.28515625" style="1" bestFit="1" customWidth="1"/>
    <col min="527" max="527" width="15" style="1" bestFit="1" customWidth="1"/>
    <col min="528" max="528" width="9.28515625" style="1" customWidth="1"/>
    <col min="529" max="532" width="10.5703125" style="1" bestFit="1" customWidth="1"/>
    <col min="533" max="533" width="7.7109375" style="1" bestFit="1" customWidth="1"/>
    <col min="534" max="535" width="8.42578125" style="1" bestFit="1" customWidth="1"/>
    <col min="536" max="536" width="26.5703125" style="1" customWidth="1"/>
    <col min="537" max="767" width="11.42578125" style="1"/>
    <col min="768" max="768" width="5.140625" style="1" customWidth="1"/>
    <col min="769" max="769" width="8.42578125" style="1" customWidth="1"/>
    <col min="770" max="770" width="33.5703125" style="1" customWidth="1"/>
    <col min="771" max="772" width="0" style="1" hidden="1" customWidth="1"/>
    <col min="773" max="780" width="11.42578125" style="1"/>
    <col min="781" max="781" width="12" style="1" bestFit="1" customWidth="1"/>
    <col min="782" max="782" width="13.28515625" style="1" bestFit="1" customWidth="1"/>
    <col min="783" max="783" width="15" style="1" bestFit="1" customWidth="1"/>
    <col min="784" max="784" width="9.28515625" style="1" customWidth="1"/>
    <col min="785" max="788" width="10.5703125" style="1" bestFit="1" customWidth="1"/>
    <col min="789" max="789" width="7.7109375" style="1" bestFit="1" customWidth="1"/>
    <col min="790" max="791" width="8.42578125" style="1" bestFit="1" customWidth="1"/>
    <col min="792" max="792" width="26.5703125" style="1" customWidth="1"/>
    <col min="793" max="1023" width="11.42578125" style="1"/>
    <col min="1024" max="1024" width="5.140625" style="1" customWidth="1"/>
    <col min="1025" max="1025" width="8.42578125" style="1" customWidth="1"/>
    <col min="1026" max="1026" width="33.5703125" style="1" customWidth="1"/>
    <col min="1027" max="1028" width="0" style="1" hidden="1" customWidth="1"/>
    <col min="1029" max="1036" width="11.42578125" style="1"/>
    <col min="1037" max="1037" width="12" style="1" bestFit="1" customWidth="1"/>
    <col min="1038" max="1038" width="13.28515625" style="1" bestFit="1" customWidth="1"/>
    <col min="1039" max="1039" width="15" style="1" bestFit="1" customWidth="1"/>
    <col min="1040" max="1040" width="9.28515625" style="1" customWidth="1"/>
    <col min="1041" max="1044" width="10.5703125" style="1" bestFit="1" customWidth="1"/>
    <col min="1045" max="1045" width="7.7109375" style="1" bestFit="1" customWidth="1"/>
    <col min="1046" max="1047" width="8.42578125" style="1" bestFit="1" customWidth="1"/>
    <col min="1048" max="1048" width="26.5703125" style="1" customWidth="1"/>
    <col min="1049" max="1279" width="11.42578125" style="1"/>
    <col min="1280" max="1280" width="5.140625" style="1" customWidth="1"/>
    <col min="1281" max="1281" width="8.42578125" style="1" customWidth="1"/>
    <col min="1282" max="1282" width="33.5703125" style="1" customWidth="1"/>
    <col min="1283" max="1284" width="0" style="1" hidden="1" customWidth="1"/>
    <col min="1285" max="1292" width="11.42578125" style="1"/>
    <col min="1293" max="1293" width="12" style="1" bestFit="1" customWidth="1"/>
    <col min="1294" max="1294" width="13.28515625" style="1" bestFit="1" customWidth="1"/>
    <col min="1295" max="1295" width="15" style="1" bestFit="1" customWidth="1"/>
    <col min="1296" max="1296" width="9.28515625" style="1" customWidth="1"/>
    <col min="1297" max="1300" width="10.5703125" style="1" bestFit="1" customWidth="1"/>
    <col min="1301" max="1301" width="7.7109375" style="1" bestFit="1" customWidth="1"/>
    <col min="1302" max="1303" width="8.42578125" style="1" bestFit="1" customWidth="1"/>
    <col min="1304" max="1304" width="26.5703125" style="1" customWidth="1"/>
    <col min="1305" max="1535" width="11.42578125" style="1"/>
    <col min="1536" max="1536" width="5.140625" style="1" customWidth="1"/>
    <col min="1537" max="1537" width="8.42578125" style="1" customWidth="1"/>
    <col min="1538" max="1538" width="33.5703125" style="1" customWidth="1"/>
    <col min="1539" max="1540" width="0" style="1" hidden="1" customWidth="1"/>
    <col min="1541" max="1548" width="11.42578125" style="1"/>
    <col min="1549" max="1549" width="12" style="1" bestFit="1" customWidth="1"/>
    <col min="1550" max="1550" width="13.28515625" style="1" bestFit="1" customWidth="1"/>
    <col min="1551" max="1551" width="15" style="1" bestFit="1" customWidth="1"/>
    <col min="1552" max="1552" width="9.28515625" style="1" customWidth="1"/>
    <col min="1553" max="1556" width="10.5703125" style="1" bestFit="1" customWidth="1"/>
    <col min="1557" max="1557" width="7.7109375" style="1" bestFit="1" customWidth="1"/>
    <col min="1558" max="1559" width="8.42578125" style="1" bestFit="1" customWidth="1"/>
    <col min="1560" max="1560" width="26.5703125" style="1" customWidth="1"/>
    <col min="1561" max="1791" width="11.42578125" style="1"/>
    <col min="1792" max="1792" width="5.140625" style="1" customWidth="1"/>
    <col min="1793" max="1793" width="8.42578125" style="1" customWidth="1"/>
    <col min="1794" max="1794" width="33.5703125" style="1" customWidth="1"/>
    <col min="1795" max="1796" width="0" style="1" hidden="1" customWidth="1"/>
    <col min="1797" max="1804" width="11.42578125" style="1"/>
    <col min="1805" max="1805" width="12" style="1" bestFit="1" customWidth="1"/>
    <col min="1806" max="1806" width="13.28515625" style="1" bestFit="1" customWidth="1"/>
    <col min="1807" max="1807" width="15" style="1" bestFit="1" customWidth="1"/>
    <col min="1808" max="1808" width="9.28515625" style="1" customWidth="1"/>
    <col min="1809" max="1812" width="10.5703125" style="1" bestFit="1" customWidth="1"/>
    <col min="1813" max="1813" width="7.7109375" style="1" bestFit="1" customWidth="1"/>
    <col min="1814" max="1815" width="8.42578125" style="1" bestFit="1" customWidth="1"/>
    <col min="1816" max="1816" width="26.5703125" style="1" customWidth="1"/>
    <col min="1817" max="2047" width="11.42578125" style="1"/>
    <col min="2048" max="2048" width="5.140625" style="1" customWidth="1"/>
    <col min="2049" max="2049" width="8.42578125" style="1" customWidth="1"/>
    <col min="2050" max="2050" width="33.5703125" style="1" customWidth="1"/>
    <col min="2051" max="2052" width="0" style="1" hidden="1" customWidth="1"/>
    <col min="2053" max="2060" width="11.42578125" style="1"/>
    <col min="2061" max="2061" width="12" style="1" bestFit="1" customWidth="1"/>
    <col min="2062" max="2062" width="13.28515625" style="1" bestFit="1" customWidth="1"/>
    <col min="2063" max="2063" width="15" style="1" bestFit="1" customWidth="1"/>
    <col min="2064" max="2064" width="9.28515625" style="1" customWidth="1"/>
    <col min="2065" max="2068" width="10.5703125" style="1" bestFit="1" customWidth="1"/>
    <col min="2069" max="2069" width="7.7109375" style="1" bestFit="1" customWidth="1"/>
    <col min="2070" max="2071" width="8.42578125" style="1" bestFit="1" customWidth="1"/>
    <col min="2072" max="2072" width="26.5703125" style="1" customWidth="1"/>
    <col min="2073" max="2303" width="11.42578125" style="1"/>
    <col min="2304" max="2304" width="5.140625" style="1" customWidth="1"/>
    <col min="2305" max="2305" width="8.42578125" style="1" customWidth="1"/>
    <col min="2306" max="2306" width="33.5703125" style="1" customWidth="1"/>
    <col min="2307" max="2308" width="0" style="1" hidden="1" customWidth="1"/>
    <col min="2309" max="2316" width="11.42578125" style="1"/>
    <col min="2317" max="2317" width="12" style="1" bestFit="1" customWidth="1"/>
    <col min="2318" max="2318" width="13.28515625" style="1" bestFit="1" customWidth="1"/>
    <col min="2319" max="2319" width="15" style="1" bestFit="1" customWidth="1"/>
    <col min="2320" max="2320" width="9.28515625" style="1" customWidth="1"/>
    <col min="2321" max="2324" width="10.5703125" style="1" bestFit="1" customWidth="1"/>
    <col min="2325" max="2325" width="7.7109375" style="1" bestFit="1" customWidth="1"/>
    <col min="2326" max="2327" width="8.42578125" style="1" bestFit="1" customWidth="1"/>
    <col min="2328" max="2328" width="26.5703125" style="1" customWidth="1"/>
    <col min="2329" max="2559" width="11.42578125" style="1"/>
    <col min="2560" max="2560" width="5.140625" style="1" customWidth="1"/>
    <col min="2561" max="2561" width="8.42578125" style="1" customWidth="1"/>
    <col min="2562" max="2562" width="33.5703125" style="1" customWidth="1"/>
    <col min="2563" max="2564" width="0" style="1" hidden="1" customWidth="1"/>
    <col min="2565" max="2572" width="11.42578125" style="1"/>
    <col min="2573" max="2573" width="12" style="1" bestFit="1" customWidth="1"/>
    <col min="2574" max="2574" width="13.28515625" style="1" bestFit="1" customWidth="1"/>
    <col min="2575" max="2575" width="15" style="1" bestFit="1" customWidth="1"/>
    <col min="2576" max="2576" width="9.28515625" style="1" customWidth="1"/>
    <col min="2577" max="2580" width="10.5703125" style="1" bestFit="1" customWidth="1"/>
    <col min="2581" max="2581" width="7.7109375" style="1" bestFit="1" customWidth="1"/>
    <col min="2582" max="2583" width="8.42578125" style="1" bestFit="1" customWidth="1"/>
    <col min="2584" max="2584" width="26.5703125" style="1" customWidth="1"/>
    <col min="2585" max="2815" width="11.42578125" style="1"/>
    <col min="2816" max="2816" width="5.140625" style="1" customWidth="1"/>
    <col min="2817" max="2817" width="8.42578125" style="1" customWidth="1"/>
    <col min="2818" max="2818" width="33.5703125" style="1" customWidth="1"/>
    <col min="2819" max="2820" width="0" style="1" hidden="1" customWidth="1"/>
    <col min="2821" max="2828" width="11.42578125" style="1"/>
    <col min="2829" max="2829" width="12" style="1" bestFit="1" customWidth="1"/>
    <col min="2830" max="2830" width="13.28515625" style="1" bestFit="1" customWidth="1"/>
    <col min="2831" max="2831" width="15" style="1" bestFit="1" customWidth="1"/>
    <col min="2832" max="2832" width="9.28515625" style="1" customWidth="1"/>
    <col min="2833" max="2836" width="10.5703125" style="1" bestFit="1" customWidth="1"/>
    <col min="2837" max="2837" width="7.7109375" style="1" bestFit="1" customWidth="1"/>
    <col min="2838" max="2839" width="8.42578125" style="1" bestFit="1" customWidth="1"/>
    <col min="2840" max="2840" width="26.5703125" style="1" customWidth="1"/>
    <col min="2841" max="3071" width="11.42578125" style="1"/>
    <col min="3072" max="3072" width="5.140625" style="1" customWidth="1"/>
    <col min="3073" max="3073" width="8.42578125" style="1" customWidth="1"/>
    <col min="3074" max="3074" width="33.5703125" style="1" customWidth="1"/>
    <col min="3075" max="3076" width="0" style="1" hidden="1" customWidth="1"/>
    <col min="3077" max="3084" width="11.42578125" style="1"/>
    <col min="3085" max="3085" width="12" style="1" bestFit="1" customWidth="1"/>
    <col min="3086" max="3086" width="13.28515625" style="1" bestFit="1" customWidth="1"/>
    <col min="3087" max="3087" width="15" style="1" bestFit="1" customWidth="1"/>
    <col min="3088" max="3088" width="9.28515625" style="1" customWidth="1"/>
    <col min="3089" max="3092" width="10.5703125" style="1" bestFit="1" customWidth="1"/>
    <col min="3093" max="3093" width="7.7109375" style="1" bestFit="1" customWidth="1"/>
    <col min="3094" max="3095" width="8.42578125" style="1" bestFit="1" customWidth="1"/>
    <col min="3096" max="3096" width="26.5703125" style="1" customWidth="1"/>
    <col min="3097" max="3327" width="11.42578125" style="1"/>
    <col min="3328" max="3328" width="5.140625" style="1" customWidth="1"/>
    <col min="3329" max="3329" width="8.42578125" style="1" customWidth="1"/>
    <col min="3330" max="3330" width="33.5703125" style="1" customWidth="1"/>
    <col min="3331" max="3332" width="0" style="1" hidden="1" customWidth="1"/>
    <col min="3333" max="3340" width="11.42578125" style="1"/>
    <col min="3341" max="3341" width="12" style="1" bestFit="1" customWidth="1"/>
    <col min="3342" max="3342" width="13.28515625" style="1" bestFit="1" customWidth="1"/>
    <col min="3343" max="3343" width="15" style="1" bestFit="1" customWidth="1"/>
    <col min="3344" max="3344" width="9.28515625" style="1" customWidth="1"/>
    <col min="3345" max="3348" width="10.5703125" style="1" bestFit="1" customWidth="1"/>
    <col min="3349" max="3349" width="7.7109375" style="1" bestFit="1" customWidth="1"/>
    <col min="3350" max="3351" width="8.42578125" style="1" bestFit="1" customWidth="1"/>
    <col min="3352" max="3352" width="26.5703125" style="1" customWidth="1"/>
    <col min="3353" max="3583" width="11.42578125" style="1"/>
    <col min="3584" max="3584" width="5.140625" style="1" customWidth="1"/>
    <col min="3585" max="3585" width="8.42578125" style="1" customWidth="1"/>
    <col min="3586" max="3586" width="33.5703125" style="1" customWidth="1"/>
    <col min="3587" max="3588" width="0" style="1" hidden="1" customWidth="1"/>
    <col min="3589" max="3596" width="11.42578125" style="1"/>
    <col min="3597" max="3597" width="12" style="1" bestFit="1" customWidth="1"/>
    <col min="3598" max="3598" width="13.28515625" style="1" bestFit="1" customWidth="1"/>
    <col min="3599" max="3599" width="15" style="1" bestFit="1" customWidth="1"/>
    <col min="3600" max="3600" width="9.28515625" style="1" customWidth="1"/>
    <col min="3601" max="3604" width="10.5703125" style="1" bestFit="1" customWidth="1"/>
    <col min="3605" max="3605" width="7.7109375" style="1" bestFit="1" customWidth="1"/>
    <col min="3606" max="3607" width="8.42578125" style="1" bestFit="1" customWidth="1"/>
    <col min="3608" max="3608" width="26.5703125" style="1" customWidth="1"/>
    <col min="3609" max="3839" width="11.42578125" style="1"/>
    <col min="3840" max="3840" width="5.140625" style="1" customWidth="1"/>
    <col min="3841" max="3841" width="8.42578125" style="1" customWidth="1"/>
    <col min="3842" max="3842" width="33.5703125" style="1" customWidth="1"/>
    <col min="3843" max="3844" width="0" style="1" hidden="1" customWidth="1"/>
    <col min="3845" max="3852" width="11.42578125" style="1"/>
    <col min="3853" max="3853" width="12" style="1" bestFit="1" customWidth="1"/>
    <col min="3854" max="3854" width="13.28515625" style="1" bestFit="1" customWidth="1"/>
    <col min="3855" max="3855" width="15" style="1" bestFit="1" customWidth="1"/>
    <col min="3856" max="3856" width="9.28515625" style="1" customWidth="1"/>
    <col min="3857" max="3860" width="10.5703125" style="1" bestFit="1" customWidth="1"/>
    <col min="3861" max="3861" width="7.7109375" style="1" bestFit="1" customWidth="1"/>
    <col min="3862" max="3863" width="8.42578125" style="1" bestFit="1" customWidth="1"/>
    <col min="3864" max="3864" width="26.5703125" style="1" customWidth="1"/>
    <col min="3865" max="4095" width="11.42578125" style="1"/>
    <col min="4096" max="4096" width="5.140625" style="1" customWidth="1"/>
    <col min="4097" max="4097" width="8.42578125" style="1" customWidth="1"/>
    <col min="4098" max="4098" width="33.5703125" style="1" customWidth="1"/>
    <col min="4099" max="4100" width="0" style="1" hidden="1" customWidth="1"/>
    <col min="4101" max="4108" width="11.42578125" style="1"/>
    <col min="4109" max="4109" width="12" style="1" bestFit="1" customWidth="1"/>
    <col min="4110" max="4110" width="13.28515625" style="1" bestFit="1" customWidth="1"/>
    <col min="4111" max="4111" width="15" style="1" bestFit="1" customWidth="1"/>
    <col min="4112" max="4112" width="9.28515625" style="1" customWidth="1"/>
    <col min="4113" max="4116" width="10.5703125" style="1" bestFit="1" customWidth="1"/>
    <col min="4117" max="4117" width="7.7109375" style="1" bestFit="1" customWidth="1"/>
    <col min="4118" max="4119" width="8.42578125" style="1" bestFit="1" customWidth="1"/>
    <col min="4120" max="4120" width="26.5703125" style="1" customWidth="1"/>
    <col min="4121" max="4351" width="11.42578125" style="1"/>
    <col min="4352" max="4352" width="5.140625" style="1" customWidth="1"/>
    <col min="4353" max="4353" width="8.42578125" style="1" customWidth="1"/>
    <col min="4354" max="4354" width="33.5703125" style="1" customWidth="1"/>
    <col min="4355" max="4356" width="0" style="1" hidden="1" customWidth="1"/>
    <col min="4357" max="4364" width="11.42578125" style="1"/>
    <col min="4365" max="4365" width="12" style="1" bestFit="1" customWidth="1"/>
    <col min="4366" max="4366" width="13.28515625" style="1" bestFit="1" customWidth="1"/>
    <col min="4367" max="4367" width="15" style="1" bestFit="1" customWidth="1"/>
    <col min="4368" max="4368" width="9.28515625" style="1" customWidth="1"/>
    <col min="4369" max="4372" width="10.5703125" style="1" bestFit="1" customWidth="1"/>
    <col min="4373" max="4373" width="7.7109375" style="1" bestFit="1" customWidth="1"/>
    <col min="4374" max="4375" width="8.42578125" style="1" bestFit="1" customWidth="1"/>
    <col min="4376" max="4376" width="26.5703125" style="1" customWidth="1"/>
    <col min="4377" max="4607" width="11.42578125" style="1"/>
    <col min="4608" max="4608" width="5.140625" style="1" customWidth="1"/>
    <col min="4609" max="4609" width="8.42578125" style="1" customWidth="1"/>
    <col min="4610" max="4610" width="33.5703125" style="1" customWidth="1"/>
    <col min="4611" max="4612" width="0" style="1" hidden="1" customWidth="1"/>
    <col min="4613" max="4620" width="11.42578125" style="1"/>
    <col min="4621" max="4621" width="12" style="1" bestFit="1" customWidth="1"/>
    <col min="4622" max="4622" width="13.28515625" style="1" bestFit="1" customWidth="1"/>
    <col min="4623" max="4623" width="15" style="1" bestFit="1" customWidth="1"/>
    <col min="4624" max="4624" width="9.28515625" style="1" customWidth="1"/>
    <col min="4625" max="4628" width="10.5703125" style="1" bestFit="1" customWidth="1"/>
    <col min="4629" max="4629" width="7.7109375" style="1" bestFit="1" customWidth="1"/>
    <col min="4630" max="4631" width="8.42578125" style="1" bestFit="1" customWidth="1"/>
    <col min="4632" max="4632" width="26.5703125" style="1" customWidth="1"/>
    <col min="4633" max="4863" width="11.42578125" style="1"/>
    <col min="4864" max="4864" width="5.140625" style="1" customWidth="1"/>
    <col min="4865" max="4865" width="8.42578125" style="1" customWidth="1"/>
    <col min="4866" max="4866" width="33.5703125" style="1" customWidth="1"/>
    <col min="4867" max="4868" width="0" style="1" hidden="1" customWidth="1"/>
    <col min="4869" max="4876" width="11.42578125" style="1"/>
    <col min="4877" max="4877" width="12" style="1" bestFit="1" customWidth="1"/>
    <col min="4878" max="4878" width="13.28515625" style="1" bestFit="1" customWidth="1"/>
    <col min="4879" max="4879" width="15" style="1" bestFit="1" customWidth="1"/>
    <col min="4880" max="4880" width="9.28515625" style="1" customWidth="1"/>
    <col min="4881" max="4884" width="10.5703125" style="1" bestFit="1" customWidth="1"/>
    <col min="4885" max="4885" width="7.7109375" style="1" bestFit="1" customWidth="1"/>
    <col min="4886" max="4887" width="8.42578125" style="1" bestFit="1" customWidth="1"/>
    <col min="4888" max="4888" width="26.5703125" style="1" customWidth="1"/>
    <col min="4889" max="5119" width="11.42578125" style="1"/>
    <col min="5120" max="5120" width="5.140625" style="1" customWidth="1"/>
    <col min="5121" max="5121" width="8.42578125" style="1" customWidth="1"/>
    <col min="5122" max="5122" width="33.5703125" style="1" customWidth="1"/>
    <col min="5123" max="5124" width="0" style="1" hidden="1" customWidth="1"/>
    <col min="5125" max="5132" width="11.42578125" style="1"/>
    <col min="5133" max="5133" width="12" style="1" bestFit="1" customWidth="1"/>
    <col min="5134" max="5134" width="13.28515625" style="1" bestFit="1" customWidth="1"/>
    <col min="5135" max="5135" width="15" style="1" bestFit="1" customWidth="1"/>
    <col min="5136" max="5136" width="9.28515625" style="1" customWidth="1"/>
    <col min="5137" max="5140" width="10.5703125" style="1" bestFit="1" customWidth="1"/>
    <col min="5141" max="5141" width="7.7109375" style="1" bestFit="1" customWidth="1"/>
    <col min="5142" max="5143" width="8.42578125" style="1" bestFit="1" customWidth="1"/>
    <col min="5144" max="5144" width="26.5703125" style="1" customWidth="1"/>
    <col min="5145" max="5375" width="11.42578125" style="1"/>
    <col min="5376" max="5376" width="5.140625" style="1" customWidth="1"/>
    <col min="5377" max="5377" width="8.42578125" style="1" customWidth="1"/>
    <col min="5378" max="5378" width="33.5703125" style="1" customWidth="1"/>
    <col min="5379" max="5380" width="0" style="1" hidden="1" customWidth="1"/>
    <col min="5381" max="5388" width="11.42578125" style="1"/>
    <col min="5389" max="5389" width="12" style="1" bestFit="1" customWidth="1"/>
    <col min="5390" max="5390" width="13.28515625" style="1" bestFit="1" customWidth="1"/>
    <col min="5391" max="5391" width="15" style="1" bestFit="1" customWidth="1"/>
    <col min="5392" max="5392" width="9.28515625" style="1" customWidth="1"/>
    <col min="5393" max="5396" width="10.5703125" style="1" bestFit="1" customWidth="1"/>
    <col min="5397" max="5397" width="7.7109375" style="1" bestFit="1" customWidth="1"/>
    <col min="5398" max="5399" width="8.42578125" style="1" bestFit="1" customWidth="1"/>
    <col min="5400" max="5400" width="26.5703125" style="1" customWidth="1"/>
    <col min="5401" max="5631" width="11.42578125" style="1"/>
    <col min="5632" max="5632" width="5.140625" style="1" customWidth="1"/>
    <col min="5633" max="5633" width="8.42578125" style="1" customWidth="1"/>
    <col min="5634" max="5634" width="33.5703125" style="1" customWidth="1"/>
    <col min="5635" max="5636" width="0" style="1" hidden="1" customWidth="1"/>
    <col min="5637" max="5644" width="11.42578125" style="1"/>
    <col min="5645" max="5645" width="12" style="1" bestFit="1" customWidth="1"/>
    <col min="5646" max="5646" width="13.28515625" style="1" bestFit="1" customWidth="1"/>
    <col min="5647" max="5647" width="15" style="1" bestFit="1" customWidth="1"/>
    <col min="5648" max="5648" width="9.28515625" style="1" customWidth="1"/>
    <col min="5649" max="5652" width="10.5703125" style="1" bestFit="1" customWidth="1"/>
    <col min="5653" max="5653" width="7.7109375" style="1" bestFit="1" customWidth="1"/>
    <col min="5654" max="5655" width="8.42578125" style="1" bestFit="1" customWidth="1"/>
    <col min="5656" max="5656" width="26.5703125" style="1" customWidth="1"/>
    <col min="5657" max="5887" width="11.42578125" style="1"/>
    <col min="5888" max="5888" width="5.140625" style="1" customWidth="1"/>
    <col min="5889" max="5889" width="8.42578125" style="1" customWidth="1"/>
    <col min="5890" max="5890" width="33.5703125" style="1" customWidth="1"/>
    <col min="5891" max="5892" width="0" style="1" hidden="1" customWidth="1"/>
    <col min="5893" max="5900" width="11.42578125" style="1"/>
    <col min="5901" max="5901" width="12" style="1" bestFit="1" customWidth="1"/>
    <col min="5902" max="5902" width="13.28515625" style="1" bestFit="1" customWidth="1"/>
    <col min="5903" max="5903" width="15" style="1" bestFit="1" customWidth="1"/>
    <col min="5904" max="5904" width="9.28515625" style="1" customWidth="1"/>
    <col min="5905" max="5908" width="10.5703125" style="1" bestFit="1" customWidth="1"/>
    <col min="5909" max="5909" width="7.7109375" style="1" bestFit="1" customWidth="1"/>
    <col min="5910" max="5911" width="8.42578125" style="1" bestFit="1" customWidth="1"/>
    <col min="5912" max="5912" width="26.5703125" style="1" customWidth="1"/>
    <col min="5913" max="6143" width="11.42578125" style="1"/>
    <col min="6144" max="6144" width="5.140625" style="1" customWidth="1"/>
    <col min="6145" max="6145" width="8.42578125" style="1" customWidth="1"/>
    <col min="6146" max="6146" width="33.5703125" style="1" customWidth="1"/>
    <col min="6147" max="6148" width="0" style="1" hidden="1" customWidth="1"/>
    <col min="6149" max="6156" width="11.42578125" style="1"/>
    <col min="6157" max="6157" width="12" style="1" bestFit="1" customWidth="1"/>
    <col min="6158" max="6158" width="13.28515625" style="1" bestFit="1" customWidth="1"/>
    <col min="6159" max="6159" width="15" style="1" bestFit="1" customWidth="1"/>
    <col min="6160" max="6160" width="9.28515625" style="1" customWidth="1"/>
    <col min="6161" max="6164" width="10.5703125" style="1" bestFit="1" customWidth="1"/>
    <col min="6165" max="6165" width="7.7109375" style="1" bestFit="1" customWidth="1"/>
    <col min="6166" max="6167" width="8.42578125" style="1" bestFit="1" customWidth="1"/>
    <col min="6168" max="6168" width="26.5703125" style="1" customWidth="1"/>
    <col min="6169" max="6399" width="11.42578125" style="1"/>
    <col min="6400" max="6400" width="5.140625" style="1" customWidth="1"/>
    <col min="6401" max="6401" width="8.42578125" style="1" customWidth="1"/>
    <col min="6402" max="6402" width="33.5703125" style="1" customWidth="1"/>
    <col min="6403" max="6404" width="0" style="1" hidden="1" customWidth="1"/>
    <col min="6405" max="6412" width="11.42578125" style="1"/>
    <col min="6413" max="6413" width="12" style="1" bestFit="1" customWidth="1"/>
    <col min="6414" max="6414" width="13.28515625" style="1" bestFit="1" customWidth="1"/>
    <col min="6415" max="6415" width="15" style="1" bestFit="1" customWidth="1"/>
    <col min="6416" max="6416" width="9.28515625" style="1" customWidth="1"/>
    <col min="6417" max="6420" width="10.5703125" style="1" bestFit="1" customWidth="1"/>
    <col min="6421" max="6421" width="7.7109375" style="1" bestFit="1" customWidth="1"/>
    <col min="6422" max="6423" width="8.42578125" style="1" bestFit="1" customWidth="1"/>
    <col min="6424" max="6424" width="26.5703125" style="1" customWidth="1"/>
    <col min="6425" max="6655" width="11.42578125" style="1"/>
    <col min="6656" max="6656" width="5.140625" style="1" customWidth="1"/>
    <col min="6657" max="6657" width="8.42578125" style="1" customWidth="1"/>
    <col min="6658" max="6658" width="33.5703125" style="1" customWidth="1"/>
    <col min="6659" max="6660" width="0" style="1" hidden="1" customWidth="1"/>
    <col min="6661" max="6668" width="11.42578125" style="1"/>
    <col min="6669" max="6669" width="12" style="1" bestFit="1" customWidth="1"/>
    <col min="6670" max="6670" width="13.28515625" style="1" bestFit="1" customWidth="1"/>
    <col min="6671" max="6671" width="15" style="1" bestFit="1" customWidth="1"/>
    <col min="6672" max="6672" width="9.28515625" style="1" customWidth="1"/>
    <col min="6673" max="6676" width="10.5703125" style="1" bestFit="1" customWidth="1"/>
    <col min="6677" max="6677" width="7.7109375" style="1" bestFit="1" customWidth="1"/>
    <col min="6678" max="6679" width="8.42578125" style="1" bestFit="1" customWidth="1"/>
    <col min="6680" max="6680" width="26.5703125" style="1" customWidth="1"/>
    <col min="6681" max="6911" width="11.42578125" style="1"/>
    <col min="6912" max="6912" width="5.140625" style="1" customWidth="1"/>
    <col min="6913" max="6913" width="8.42578125" style="1" customWidth="1"/>
    <col min="6914" max="6914" width="33.5703125" style="1" customWidth="1"/>
    <col min="6915" max="6916" width="0" style="1" hidden="1" customWidth="1"/>
    <col min="6917" max="6924" width="11.42578125" style="1"/>
    <col min="6925" max="6925" width="12" style="1" bestFit="1" customWidth="1"/>
    <col min="6926" max="6926" width="13.28515625" style="1" bestFit="1" customWidth="1"/>
    <col min="6927" max="6927" width="15" style="1" bestFit="1" customWidth="1"/>
    <col min="6928" max="6928" width="9.28515625" style="1" customWidth="1"/>
    <col min="6929" max="6932" width="10.5703125" style="1" bestFit="1" customWidth="1"/>
    <col min="6933" max="6933" width="7.7109375" style="1" bestFit="1" customWidth="1"/>
    <col min="6934" max="6935" width="8.42578125" style="1" bestFit="1" customWidth="1"/>
    <col min="6936" max="6936" width="26.5703125" style="1" customWidth="1"/>
    <col min="6937" max="7167" width="11.42578125" style="1"/>
    <col min="7168" max="7168" width="5.140625" style="1" customWidth="1"/>
    <col min="7169" max="7169" width="8.42578125" style="1" customWidth="1"/>
    <col min="7170" max="7170" width="33.5703125" style="1" customWidth="1"/>
    <col min="7171" max="7172" width="0" style="1" hidden="1" customWidth="1"/>
    <col min="7173" max="7180" width="11.42578125" style="1"/>
    <col min="7181" max="7181" width="12" style="1" bestFit="1" customWidth="1"/>
    <col min="7182" max="7182" width="13.28515625" style="1" bestFit="1" customWidth="1"/>
    <col min="7183" max="7183" width="15" style="1" bestFit="1" customWidth="1"/>
    <col min="7184" max="7184" width="9.28515625" style="1" customWidth="1"/>
    <col min="7185" max="7188" width="10.5703125" style="1" bestFit="1" customWidth="1"/>
    <col min="7189" max="7189" width="7.7109375" style="1" bestFit="1" customWidth="1"/>
    <col min="7190" max="7191" width="8.42578125" style="1" bestFit="1" customWidth="1"/>
    <col min="7192" max="7192" width="26.5703125" style="1" customWidth="1"/>
    <col min="7193" max="7423" width="11.42578125" style="1"/>
    <col min="7424" max="7424" width="5.140625" style="1" customWidth="1"/>
    <col min="7425" max="7425" width="8.42578125" style="1" customWidth="1"/>
    <col min="7426" max="7426" width="33.5703125" style="1" customWidth="1"/>
    <col min="7427" max="7428" width="0" style="1" hidden="1" customWidth="1"/>
    <col min="7429" max="7436" width="11.42578125" style="1"/>
    <col min="7437" max="7437" width="12" style="1" bestFit="1" customWidth="1"/>
    <col min="7438" max="7438" width="13.28515625" style="1" bestFit="1" customWidth="1"/>
    <col min="7439" max="7439" width="15" style="1" bestFit="1" customWidth="1"/>
    <col min="7440" max="7440" width="9.28515625" style="1" customWidth="1"/>
    <col min="7441" max="7444" width="10.5703125" style="1" bestFit="1" customWidth="1"/>
    <col min="7445" max="7445" width="7.7109375" style="1" bestFit="1" customWidth="1"/>
    <col min="7446" max="7447" width="8.42578125" style="1" bestFit="1" customWidth="1"/>
    <col min="7448" max="7448" width="26.5703125" style="1" customWidth="1"/>
    <col min="7449" max="7679" width="11.42578125" style="1"/>
    <col min="7680" max="7680" width="5.140625" style="1" customWidth="1"/>
    <col min="7681" max="7681" width="8.42578125" style="1" customWidth="1"/>
    <col min="7682" max="7682" width="33.5703125" style="1" customWidth="1"/>
    <col min="7683" max="7684" width="0" style="1" hidden="1" customWidth="1"/>
    <col min="7685" max="7692" width="11.42578125" style="1"/>
    <col min="7693" max="7693" width="12" style="1" bestFit="1" customWidth="1"/>
    <col min="7694" max="7694" width="13.28515625" style="1" bestFit="1" customWidth="1"/>
    <col min="7695" max="7695" width="15" style="1" bestFit="1" customWidth="1"/>
    <col min="7696" max="7696" width="9.28515625" style="1" customWidth="1"/>
    <col min="7697" max="7700" width="10.5703125" style="1" bestFit="1" customWidth="1"/>
    <col min="7701" max="7701" width="7.7109375" style="1" bestFit="1" customWidth="1"/>
    <col min="7702" max="7703" width="8.42578125" style="1" bestFit="1" customWidth="1"/>
    <col min="7704" max="7704" width="26.5703125" style="1" customWidth="1"/>
    <col min="7705" max="7935" width="11.42578125" style="1"/>
    <col min="7936" max="7936" width="5.140625" style="1" customWidth="1"/>
    <col min="7937" max="7937" width="8.42578125" style="1" customWidth="1"/>
    <col min="7938" max="7938" width="33.5703125" style="1" customWidth="1"/>
    <col min="7939" max="7940" width="0" style="1" hidden="1" customWidth="1"/>
    <col min="7941" max="7948" width="11.42578125" style="1"/>
    <col min="7949" max="7949" width="12" style="1" bestFit="1" customWidth="1"/>
    <col min="7950" max="7950" width="13.28515625" style="1" bestFit="1" customWidth="1"/>
    <col min="7951" max="7951" width="15" style="1" bestFit="1" customWidth="1"/>
    <col min="7952" max="7952" width="9.28515625" style="1" customWidth="1"/>
    <col min="7953" max="7956" width="10.5703125" style="1" bestFit="1" customWidth="1"/>
    <col min="7957" max="7957" width="7.7109375" style="1" bestFit="1" customWidth="1"/>
    <col min="7958" max="7959" width="8.42578125" style="1" bestFit="1" customWidth="1"/>
    <col min="7960" max="7960" width="26.5703125" style="1" customWidth="1"/>
    <col min="7961" max="8191" width="11.42578125" style="1"/>
    <col min="8192" max="8192" width="5.140625" style="1" customWidth="1"/>
    <col min="8193" max="8193" width="8.42578125" style="1" customWidth="1"/>
    <col min="8194" max="8194" width="33.5703125" style="1" customWidth="1"/>
    <col min="8195" max="8196" width="0" style="1" hidden="1" customWidth="1"/>
    <col min="8197" max="8204" width="11.42578125" style="1"/>
    <col min="8205" max="8205" width="12" style="1" bestFit="1" customWidth="1"/>
    <col min="8206" max="8206" width="13.28515625" style="1" bestFit="1" customWidth="1"/>
    <col min="8207" max="8207" width="15" style="1" bestFit="1" customWidth="1"/>
    <col min="8208" max="8208" width="9.28515625" style="1" customWidth="1"/>
    <col min="8209" max="8212" width="10.5703125" style="1" bestFit="1" customWidth="1"/>
    <col min="8213" max="8213" width="7.7109375" style="1" bestFit="1" customWidth="1"/>
    <col min="8214" max="8215" width="8.42578125" style="1" bestFit="1" customWidth="1"/>
    <col min="8216" max="8216" width="26.5703125" style="1" customWidth="1"/>
    <col min="8217" max="8447" width="11.42578125" style="1"/>
    <col min="8448" max="8448" width="5.140625" style="1" customWidth="1"/>
    <col min="8449" max="8449" width="8.42578125" style="1" customWidth="1"/>
    <col min="8450" max="8450" width="33.5703125" style="1" customWidth="1"/>
    <col min="8451" max="8452" width="0" style="1" hidden="1" customWidth="1"/>
    <col min="8453" max="8460" width="11.42578125" style="1"/>
    <col min="8461" max="8461" width="12" style="1" bestFit="1" customWidth="1"/>
    <col min="8462" max="8462" width="13.28515625" style="1" bestFit="1" customWidth="1"/>
    <col min="8463" max="8463" width="15" style="1" bestFit="1" customWidth="1"/>
    <col min="8464" max="8464" width="9.28515625" style="1" customWidth="1"/>
    <col min="8465" max="8468" width="10.5703125" style="1" bestFit="1" customWidth="1"/>
    <col min="8469" max="8469" width="7.7109375" style="1" bestFit="1" customWidth="1"/>
    <col min="8470" max="8471" width="8.42578125" style="1" bestFit="1" customWidth="1"/>
    <col min="8472" max="8472" width="26.5703125" style="1" customWidth="1"/>
    <col min="8473" max="8703" width="11.42578125" style="1"/>
    <col min="8704" max="8704" width="5.140625" style="1" customWidth="1"/>
    <col min="8705" max="8705" width="8.42578125" style="1" customWidth="1"/>
    <col min="8706" max="8706" width="33.5703125" style="1" customWidth="1"/>
    <col min="8707" max="8708" width="0" style="1" hidden="1" customWidth="1"/>
    <col min="8709" max="8716" width="11.42578125" style="1"/>
    <col min="8717" max="8717" width="12" style="1" bestFit="1" customWidth="1"/>
    <col min="8718" max="8718" width="13.28515625" style="1" bestFit="1" customWidth="1"/>
    <col min="8719" max="8719" width="15" style="1" bestFit="1" customWidth="1"/>
    <col min="8720" max="8720" width="9.28515625" style="1" customWidth="1"/>
    <col min="8721" max="8724" width="10.5703125" style="1" bestFit="1" customWidth="1"/>
    <col min="8725" max="8725" width="7.7109375" style="1" bestFit="1" customWidth="1"/>
    <col min="8726" max="8727" width="8.42578125" style="1" bestFit="1" customWidth="1"/>
    <col min="8728" max="8728" width="26.5703125" style="1" customWidth="1"/>
    <col min="8729" max="8959" width="11.42578125" style="1"/>
    <col min="8960" max="8960" width="5.140625" style="1" customWidth="1"/>
    <col min="8961" max="8961" width="8.42578125" style="1" customWidth="1"/>
    <col min="8962" max="8962" width="33.5703125" style="1" customWidth="1"/>
    <col min="8963" max="8964" width="0" style="1" hidden="1" customWidth="1"/>
    <col min="8965" max="8972" width="11.42578125" style="1"/>
    <col min="8973" max="8973" width="12" style="1" bestFit="1" customWidth="1"/>
    <col min="8974" max="8974" width="13.28515625" style="1" bestFit="1" customWidth="1"/>
    <col min="8975" max="8975" width="15" style="1" bestFit="1" customWidth="1"/>
    <col min="8976" max="8976" width="9.28515625" style="1" customWidth="1"/>
    <col min="8977" max="8980" width="10.5703125" style="1" bestFit="1" customWidth="1"/>
    <col min="8981" max="8981" width="7.7109375" style="1" bestFit="1" customWidth="1"/>
    <col min="8982" max="8983" width="8.42578125" style="1" bestFit="1" customWidth="1"/>
    <col min="8984" max="8984" width="26.5703125" style="1" customWidth="1"/>
    <col min="8985" max="9215" width="11.42578125" style="1"/>
    <col min="9216" max="9216" width="5.140625" style="1" customWidth="1"/>
    <col min="9217" max="9217" width="8.42578125" style="1" customWidth="1"/>
    <col min="9218" max="9218" width="33.5703125" style="1" customWidth="1"/>
    <col min="9219" max="9220" width="0" style="1" hidden="1" customWidth="1"/>
    <col min="9221" max="9228" width="11.42578125" style="1"/>
    <col min="9229" max="9229" width="12" style="1" bestFit="1" customWidth="1"/>
    <col min="9230" max="9230" width="13.28515625" style="1" bestFit="1" customWidth="1"/>
    <col min="9231" max="9231" width="15" style="1" bestFit="1" customWidth="1"/>
    <col min="9232" max="9232" width="9.28515625" style="1" customWidth="1"/>
    <col min="9233" max="9236" width="10.5703125" style="1" bestFit="1" customWidth="1"/>
    <col min="9237" max="9237" width="7.7109375" style="1" bestFit="1" customWidth="1"/>
    <col min="9238" max="9239" width="8.42578125" style="1" bestFit="1" customWidth="1"/>
    <col min="9240" max="9240" width="26.5703125" style="1" customWidth="1"/>
    <col min="9241" max="9471" width="11.42578125" style="1"/>
    <col min="9472" max="9472" width="5.140625" style="1" customWidth="1"/>
    <col min="9473" max="9473" width="8.42578125" style="1" customWidth="1"/>
    <col min="9474" max="9474" width="33.5703125" style="1" customWidth="1"/>
    <col min="9475" max="9476" width="0" style="1" hidden="1" customWidth="1"/>
    <col min="9477" max="9484" width="11.42578125" style="1"/>
    <col min="9485" max="9485" width="12" style="1" bestFit="1" customWidth="1"/>
    <col min="9486" max="9486" width="13.28515625" style="1" bestFit="1" customWidth="1"/>
    <col min="9487" max="9487" width="15" style="1" bestFit="1" customWidth="1"/>
    <col min="9488" max="9488" width="9.28515625" style="1" customWidth="1"/>
    <col min="9489" max="9492" width="10.5703125" style="1" bestFit="1" customWidth="1"/>
    <col min="9493" max="9493" width="7.7109375" style="1" bestFit="1" customWidth="1"/>
    <col min="9494" max="9495" width="8.42578125" style="1" bestFit="1" customWidth="1"/>
    <col min="9496" max="9496" width="26.5703125" style="1" customWidth="1"/>
    <col min="9497" max="9727" width="11.42578125" style="1"/>
    <col min="9728" max="9728" width="5.140625" style="1" customWidth="1"/>
    <col min="9729" max="9729" width="8.42578125" style="1" customWidth="1"/>
    <col min="9730" max="9730" width="33.5703125" style="1" customWidth="1"/>
    <col min="9731" max="9732" width="0" style="1" hidden="1" customWidth="1"/>
    <col min="9733" max="9740" width="11.42578125" style="1"/>
    <col min="9741" max="9741" width="12" style="1" bestFit="1" customWidth="1"/>
    <col min="9742" max="9742" width="13.28515625" style="1" bestFit="1" customWidth="1"/>
    <col min="9743" max="9743" width="15" style="1" bestFit="1" customWidth="1"/>
    <col min="9744" max="9744" width="9.28515625" style="1" customWidth="1"/>
    <col min="9745" max="9748" width="10.5703125" style="1" bestFit="1" customWidth="1"/>
    <col min="9749" max="9749" width="7.7109375" style="1" bestFit="1" customWidth="1"/>
    <col min="9750" max="9751" width="8.42578125" style="1" bestFit="1" customWidth="1"/>
    <col min="9752" max="9752" width="26.5703125" style="1" customWidth="1"/>
    <col min="9753" max="9983" width="11.42578125" style="1"/>
    <col min="9984" max="9984" width="5.140625" style="1" customWidth="1"/>
    <col min="9985" max="9985" width="8.42578125" style="1" customWidth="1"/>
    <col min="9986" max="9986" width="33.5703125" style="1" customWidth="1"/>
    <col min="9987" max="9988" width="0" style="1" hidden="1" customWidth="1"/>
    <col min="9989" max="9996" width="11.42578125" style="1"/>
    <col min="9997" max="9997" width="12" style="1" bestFit="1" customWidth="1"/>
    <col min="9998" max="9998" width="13.28515625" style="1" bestFit="1" customWidth="1"/>
    <col min="9999" max="9999" width="15" style="1" bestFit="1" customWidth="1"/>
    <col min="10000" max="10000" width="9.28515625" style="1" customWidth="1"/>
    <col min="10001" max="10004" width="10.5703125" style="1" bestFit="1" customWidth="1"/>
    <col min="10005" max="10005" width="7.7109375" style="1" bestFit="1" customWidth="1"/>
    <col min="10006" max="10007" width="8.42578125" style="1" bestFit="1" customWidth="1"/>
    <col min="10008" max="10008" width="26.5703125" style="1" customWidth="1"/>
    <col min="10009" max="10239" width="11.42578125" style="1"/>
    <col min="10240" max="10240" width="5.140625" style="1" customWidth="1"/>
    <col min="10241" max="10241" width="8.42578125" style="1" customWidth="1"/>
    <col min="10242" max="10242" width="33.5703125" style="1" customWidth="1"/>
    <col min="10243" max="10244" width="0" style="1" hidden="1" customWidth="1"/>
    <col min="10245" max="10252" width="11.42578125" style="1"/>
    <col min="10253" max="10253" width="12" style="1" bestFit="1" customWidth="1"/>
    <col min="10254" max="10254" width="13.28515625" style="1" bestFit="1" customWidth="1"/>
    <col min="10255" max="10255" width="15" style="1" bestFit="1" customWidth="1"/>
    <col min="10256" max="10256" width="9.28515625" style="1" customWidth="1"/>
    <col min="10257" max="10260" width="10.5703125" style="1" bestFit="1" customWidth="1"/>
    <col min="10261" max="10261" width="7.7109375" style="1" bestFit="1" customWidth="1"/>
    <col min="10262" max="10263" width="8.42578125" style="1" bestFit="1" customWidth="1"/>
    <col min="10264" max="10264" width="26.5703125" style="1" customWidth="1"/>
    <col min="10265" max="10495" width="11.42578125" style="1"/>
    <col min="10496" max="10496" width="5.140625" style="1" customWidth="1"/>
    <col min="10497" max="10497" width="8.42578125" style="1" customWidth="1"/>
    <col min="10498" max="10498" width="33.5703125" style="1" customWidth="1"/>
    <col min="10499" max="10500" width="0" style="1" hidden="1" customWidth="1"/>
    <col min="10501" max="10508" width="11.42578125" style="1"/>
    <col min="10509" max="10509" width="12" style="1" bestFit="1" customWidth="1"/>
    <col min="10510" max="10510" width="13.28515625" style="1" bestFit="1" customWidth="1"/>
    <col min="10511" max="10511" width="15" style="1" bestFit="1" customWidth="1"/>
    <col min="10512" max="10512" width="9.28515625" style="1" customWidth="1"/>
    <col min="10513" max="10516" width="10.5703125" style="1" bestFit="1" customWidth="1"/>
    <col min="10517" max="10517" width="7.7109375" style="1" bestFit="1" customWidth="1"/>
    <col min="10518" max="10519" width="8.42578125" style="1" bestFit="1" customWidth="1"/>
    <col min="10520" max="10520" width="26.5703125" style="1" customWidth="1"/>
    <col min="10521" max="10751" width="11.42578125" style="1"/>
    <col min="10752" max="10752" width="5.140625" style="1" customWidth="1"/>
    <col min="10753" max="10753" width="8.42578125" style="1" customWidth="1"/>
    <col min="10754" max="10754" width="33.5703125" style="1" customWidth="1"/>
    <col min="10755" max="10756" width="0" style="1" hidden="1" customWidth="1"/>
    <col min="10757" max="10764" width="11.42578125" style="1"/>
    <col min="10765" max="10765" width="12" style="1" bestFit="1" customWidth="1"/>
    <col min="10766" max="10766" width="13.28515625" style="1" bestFit="1" customWidth="1"/>
    <col min="10767" max="10767" width="15" style="1" bestFit="1" customWidth="1"/>
    <col min="10768" max="10768" width="9.28515625" style="1" customWidth="1"/>
    <col min="10769" max="10772" width="10.5703125" style="1" bestFit="1" customWidth="1"/>
    <col min="10773" max="10773" width="7.7109375" style="1" bestFit="1" customWidth="1"/>
    <col min="10774" max="10775" width="8.42578125" style="1" bestFit="1" customWidth="1"/>
    <col min="10776" max="10776" width="26.5703125" style="1" customWidth="1"/>
    <col min="10777" max="11007" width="11.42578125" style="1"/>
    <col min="11008" max="11008" width="5.140625" style="1" customWidth="1"/>
    <col min="11009" max="11009" width="8.42578125" style="1" customWidth="1"/>
    <col min="11010" max="11010" width="33.5703125" style="1" customWidth="1"/>
    <col min="11011" max="11012" width="0" style="1" hidden="1" customWidth="1"/>
    <col min="11013" max="11020" width="11.42578125" style="1"/>
    <col min="11021" max="11021" width="12" style="1" bestFit="1" customWidth="1"/>
    <col min="11022" max="11022" width="13.28515625" style="1" bestFit="1" customWidth="1"/>
    <col min="11023" max="11023" width="15" style="1" bestFit="1" customWidth="1"/>
    <col min="11024" max="11024" width="9.28515625" style="1" customWidth="1"/>
    <col min="11025" max="11028" width="10.5703125" style="1" bestFit="1" customWidth="1"/>
    <col min="11029" max="11029" width="7.7109375" style="1" bestFit="1" customWidth="1"/>
    <col min="11030" max="11031" width="8.42578125" style="1" bestFit="1" customWidth="1"/>
    <col min="11032" max="11032" width="26.5703125" style="1" customWidth="1"/>
    <col min="11033" max="11263" width="11.42578125" style="1"/>
    <col min="11264" max="11264" width="5.140625" style="1" customWidth="1"/>
    <col min="11265" max="11265" width="8.42578125" style="1" customWidth="1"/>
    <col min="11266" max="11266" width="33.5703125" style="1" customWidth="1"/>
    <col min="11267" max="11268" width="0" style="1" hidden="1" customWidth="1"/>
    <col min="11269" max="11276" width="11.42578125" style="1"/>
    <col min="11277" max="11277" width="12" style="1" bestFit="1" customWidth="1"/>
    <col min="11278" max="11278" width="13.28515625" style="1" bestFit="1" customWidth="1"/>
    <col min="11279" max="11279" width="15" style="1" bestFit="1" customWidth="1"/>
    <col min="11280" max="11280" width="9.28515625" style="1" customWidth="1"/>
    <col min="11281" max="11284" width="10.5703125" style="1" bestFit="1" customWidth="1"/>
    <col min="11285" max="11285" width="7.7109375" style="1" bestFit="1" customWidth="1"/>
    <col min="11286" max="11287" width="8.42578125" style="1" bestFit="1" customWidth="1"/>
    <col min="11288" max="11288" width="26.5703125" style="1" customWidth="1"/>
    <col min="11289" max="11519" width="11.42578125" style="1"/>
    <col min="11520" max="11520" width="5.140625" style="1" customWidth="1"/>
    <col min="11521" max="11521" width="8.42578125" style="1" customWidth="1"/>
    <col min="11522" max="11522" width="33.5703125" style="1" customWidth="1"/>
    <col min="11523" max="11524" width="0" style="1" hidden="1" customWidth="1"/>
    <col min="11525" max="11532" width="11.42578125" style="1"/>
    <col min="11533" max="11533" width="12" style="1" bestFit="1" customWidth="1"/>
    <col min="11534" max="11534" width="13.28515625" style="1" bestFit="1" customWidth="1"/>
    <col min="11535" max="11535" width="15" style="1" bestFit="1" customWidth="1"/>
    <col min="11536" max="11536" width="9.28515625" style="1" customWidth="1"/>
    <col min="11537" max="11540" width="10.5703125" style="1" bestFit="1" customWidth="1"/>
    <col min="11541" max="11541" width="7.7109375" style="1" bestFit="1" customWidth="1"/>
    <col min="11542" max="11543" width="8.42578125" style="1" bestFit="1" customWidth="1"/>
    <col min="11544" max="11544" width="26.5703125" style="1" customWidth="1"/>
    <col min="11545" max="11775" width="11.42578125" style="1"/>
    <col min="11776" max="11776" width="5.140625" style="1" customWidth="1"/>
    <col min="11777" max="11777" width="8.42578125" style="1" customWidth="1"/>
    <col min="11778" max="11778" width="33.5703125" style="1" customWidth="1"/>
    <col min="11779" max="11780" width="0" style="1" hidden="1" customWidth="1"/>
    <col min="11781" max="11788" width="11.42578125" style="1"/>
    <col min="11789" max="11789" width="12" style="1" bestFit="1" customWidth="1"/>
    <col min="11790" max="11790" width="13.28515625" style="1" bestFit="1" customWidth="1"/>
    <col min="11791" max="11791" width="15" style="1" bestFit="1" customWidth="1"/>
    <col min="11792" max="11792" width="9.28515625" style="1" customWidth="1"/>
    <col min="11793" max="11796" width="10.5703125" style="1" bestFit="1" customWidth="1"/>
    <col min="11797" max="11797" width="7.7109375" style="1" bestFit="1" customWidth="1"/>
    <col min="11798" max="11799" width="8.42578125" style="1" bestFit="1" customWidth="1"/>
    <col min="11800" max="11800" width="26.5703125" style="1" customWidth="1"/>
    <col min="11801" max="12031" width="11.42578125" style="1"/>
    <col min="12032" max="12032" width="5.140625" style="1" customWidth="1"/>
    <col min="12033" max="12033" width="8.42578125" style="1" customWidth="1"/>
    <col min="12034" max="12034" width="33.5703125" style="1" customWidth="1"/>
    <col min="12035" max="12036" width="0" style="1" hidden="1" customWidth="1"/>
    <col min="12037" max="12044" width="11.42578125" style="1"/>
    <col min="12045" max="12045" width="12" style="1" bestFit="1" customWidth="1"/>
    <col min="12046" max="12046" width="13.28515625" style="1" bestFit="1" customWidth="1"/>
    <col min="12047" max="12047" width="15" style="1" bestFit="1" customWidth="1"/>
    <col min="12048" max="12048" width="9.28515625" style="1" customWidth="1"/>
    <col min="12049" max="12052" width="10.5703125" style="1" bestFit="1" customWidth="1"/>
    <col min="12053" max="12053" width="7.7109375" style="1" bestFit="1" customWidth="1"/>
    <col min="12054" max="12055" width="8.42578125" style="1" bestFit="1" customWidth="1"/>
    <col min="12056" max="12056" width="26.5703125" style="1" customWidth="1"/>
    <col min="12057" max="12287" width="11.42578125" style="1"/>
    <col min="12288" max="12288" width="5.140625" style="1" customWidth="1"/>
    <col min="12289" max="12289" width="8.42578125" style="1" customWidth="1"/>
    <col min="12290" max="12290" width="33.5703125" style="1" customWidth="1"/>
    <col min="12291" max="12292" width="0" style="1" hidden="1" customWidth="1"/>
    <col min="12293" max="12300" width="11.42578125" style="1"/>
    <col min="12301" max="12301" width="12" style="1" bestFit="1" customWidth="1"/>
    <col min="12302" max="12302" width="13.28515625" style="1" bestFit="1" customWidth="1"/>
    <col min="12303" max="12303" width="15" style="1" bestFit="1" customWidth="1"/>
    <col min="12304" max="12304" width="9.28515625" style="1" customWidth="1"/>
    <col min="12305" max="12308" width="10.5703125" style="1" bestFit="1" customWidth="1"/>
    <col min="12309" max="12309" width="7.7109375" style="1" bestFit="1" customWidth="1"/>
    <col min="12310" max="12311" width="8.42578125" style="1" bestFit="1" customWidth="1"/>
    <col min="12312" max="12312" width="26.5703125" style="1" customWidth="1"/>
    <col min="12313" max="12543" width="11.42578125" style="1"/>
    <col min="12544" max="12544" width="5.140625" style="1" customWidth="1"/>
    <col min="12545" max="12545" width="8.42578125" style="1" customWidth="1"/>
    <col min="12546" max="12546" width="33.5703125" style="1" customWidth="1"/>
    <col min="12547" max="12548" width="0" style="1" hidden="1" customWidth="1"/>
    <col min="12549" max="12556" width="11.42578125" style="1"/>
    <col min="12557" max="12557" width="12" style="1" bestFit="1" customWidth="1"/>
    <col min="12558" max="12558" width="13.28515625" style="1" bestFit="1" customWidth="1"/>
    <col min="12559" max="12559" width="15" style="1" bestFit="1" customWidth="1"/>
    <col min="12560" max="12560" width="9.28515625" style="1" customWidth="1"/>
    <col min="12561" max="12564" width="10.5703125" style="1" bestFit="1" customWidth="1"/>
    <col min="12565" max="12565" width="7.7109375" style="1" bestFit="1" customWidth="1"/>
    <col min="12566" max="12567" width="8.42578125" style="1" bestFit="1" customWidth="1"/>
    <col min="12568" max="12568" width="26.5703125" style="1" customWidth="1"/>
    <col min="12569" max="12799" width="11.42578125" style="1"/>
    <col min="12800" max="12800" width="5.140625" style="1" customWidth="1"/>
    <col min="12801" max="12801" width="8.42578125" style="1" customWidth="1"/>
    <col min="12802" max="12802" width="33.5703125" style="1" customWidth="1"/>
    <col min="12803" max="12804" width="0" style="1" hidden="1" customWidth="1"/>
    <col min="12805" max="12812" width="11.42578125" style="1"/>
    <col min="12813" max="12813" width="12" style="1" bestFit="1" customWidth="1"/>
    <col min="12814" max="12814" width="13.28515625" style="1" bestFit="1" customWidth="1"/>
    <col min="12815" max="12815" width="15" style="1" bestFit="1" customWidth="1"/>
    <col min="12816" max="12816" width="9.28515625" style="1" customWidth="1"/>
    <col min="12817" max="12820" width="10.5703125" style="1" bestFit="1" customWidth="1"/>
    <col min="12821" max="12821" width="7.7109375" style="1" bestFit="1" customWidth="1"/>
    <col min="12822" max="12823" width="8.42578125" style="1" bestFit="1" customWidth="1"/>
    <col min="12824" max="12824" width="26.5703125" style="1" customWidth="1"/>
    <col min="12825" max="13055" width="11.42578125" style="1"/>
    <col min="13056" max="13056" width="5.140625" style="1" customWidth="1"/>
    <col min="13057" max="13057" width="8.42578125" style="1" customWidth="1"/>
    <col min="13058" max="13058" width="33.5703125" style="1" customWidth="1"/>
    <col min="13059" max="13060" width="0" style="1" hidden="1" customWidth="1"/>
    <col min="13061" max="13068" width="11.42578125" style="1"/>
    <col min="13069" max="13069" width="12" style="1" bestFit="1" customWidth="1"/>
    <col min="13070" max="13070" width="13.28515625" style="1" bestFit="1" customWidth="1"/>
    <col min="13071" max="13071" width="15" style="1" bestFit="1" customWidth="1"/>
    <col min="13072" max="13072" width="9.28515625" style="1" customWidth="1"/>
    <col min="13073" max="13076" width="10.5703125" style="1" bestFit="1" customWidth="1"/>
    <col min="13077" max="13077" width="7.7109375" style="1" bestFit="1" customWidth="1"/>
    <col min="13078" max="13079" width="8.42578125" style="1" bestFit="1" customWidth="1"/>
    <col min="13080" max="13080" width="26.5703125" style="1" customWidth="1"/>
    <col min="13081" max="13311" width="11.42578125" style="1"/>
    <col min="13312" max="13312" width="5.140625" style="1" customWidth="1"/>
    <col min="13313" max="13313" width="8.42578125" style="1" customWidth="1"/>
    <col min="13314" max="13314" width="33.5703125" style="1" customWidth="1"/>
    <col min="13315" max="13316" width="0" style="1" hidden="1" customWidth="1"/>
    <col min="13317" max="13324" width="11.42578125" style="1"/>
    <col min="13325" max="13325" width="12" style="1" bestFit="1" customWidth="1"/>
    <col min="13326" max="13326" width="13.28515625" style="1" bestFit="1" customWidth="1"/>
    <col min="13327" max="13327" width="15" style="1" bestFit="1" customWidth="1"/>
    <col min="13328" max="13328" width="9.28515625" style="1" customWidth="1"/>
    <col min="13329" max="13332" width="10.5703125" style="1" bestFit="1" customWidth="1"/>
    <col min="13333" max="13333" width="7.7109375" style="1" bestFit="1" customWidth="1"/>
    <col min="13334" max="13335" width="8.42578125" style="1" bestFit="1" customWidth="1"/>
    <col min="13336" max="13336" width="26.5703125" style="1" customWidth="1"/>
    <col min="13337" max="13567" width="11.42578125" style="1"/>
    <col min="13568" max="13568" width="5.140625" style="1" customWidth="1"/>
    <col min="13569" max="13569" width="8.42578125" style="1" customWidth="1"/>
    <col min="13570" max="13570" width="33.5703125" style="1" customWidth="1"/>
    <col min="13571" max="13572" width="0" style="1" hidden="1" customWidth="1"/>
    <col min="13573" max="13580" width="11.42578125" style="1"/>
    <col min="13581" max="13581" width="12" style="1" bestFit="1" customWidth="1"/>
    <col min="13582" max="13582" width="13.28515625" style="1" bestFit="1" customWidth="1"/>
    <col min="13583" max="13583" width="15" style="1" bestFit="1" customWidth="1"/>
    <col min="13584" max="13584" width="9.28515625" style="1" customWidth="1"/>
    <col min="13585" max="13588" width="10.5703125" style="1" bestFit="1" customWidth="1"/>
    <col min="13589" max="13589" width="7.7109375" style="1" bestFit="1" customWidth="1"/>
    <col min="13590" max="13591" width="8.42578125" style="1" bestFit="1" customWidth="1"/>
    <col min="13592" max="13592" width="26.5703125" style="1" customWidth="1"/>
    <col min="13593" max="13823" width="11.42578125" style="1"/>
    <col min="13824" max="13824" width="5.140625" style="1" customWidth="1"/>
    <col min="13825" max="13825" width="8.42578125" style="1" customWidth="1"/>
    <col min="13826" max="13826" width="33.5703125" style="1" customWidth="1"/>
    <col min="13827" max="13828" width="0" style="1" hidden="1" customWidth="1"/>
    <col min="13829" max="13836" width="11.42578125" style="1"/>
    <col min="13837" max="13837" width="12" style="1" bestFit="1" customWidth="1"/>
    <col min="13838" max="13838" width="13.28515625" style="1" bestFit="1" customWidth="1"/>
    <col min="13839" max="13839" width="15" style="1" bestFit="1" customWidth="1"/>
    <col min="13840" max="13840" width="9.28515625" style="1" customWidth="1"/>
    <col min="13841" max="13844" width="10.5703125" style="1" bestFit="1" customWidth="1"/>
    <col min="13845" max="13845" width="7.7109375" style="1" bestFit="1" customWidth="1"/>
    <col min="13846" max="13847" width="8.42578125" style="1" bestFit="1" customWidth="1"/>
    <col min="13848" max="13848" width="26.5703125" style="1" customWidth="1"/>
    <col min="13849" max="14079" width="11.42578125" style="1"/>
    <col min="14080" max="14080" width="5.140625" style="1" customWidth="1"/>
    <col min="14081" max="14081" width="8.42578125" style="1" customWidth="1"/>
    <col min="14082" max="14082" width="33.5703125" style="1" customWidth="1"/>
    <col min="14083" max="14084" width="0" style="1" hidden="1" customWidth="1"/>
    <col min="14085" max="14092" width="11.42578125" style="1"/>
    <col min="14093" max="14093" width="12" style="1" bestFit="1" customWidth="1"/>
    <col min="14094" max="14094" width="13.28515625" style="1" bestFit="1" customWidth="1"/>
    <col min="14095" max="14095" width="15" style="1" bestFit="1" customWidth="1"/>
    <col min="14096" max="14096" width="9.28515625" style="1" customWidth="1"/>
    <col min="14097" max="14100" width="10.5703125" style="1" bestFit="1" customWidth="1"/>
    <col min="14101" max="14101" width="7.7109375" style="1" bestFit="1" customWidth="1"/>
    <col min="14102" max="14103" width="8.42578125" style="1" bestFit="1" customWidth="1"/>
    <col min="14104" max="14104" width="26.5703125" style="1" customWidth="1"/>
    <col min="14105" max="14335" width="11.42578125" style="1"/>
    <col min="14336" max="14336" width="5.140625" style="1" customWidth="1"/>
    <col min="14337" max="14337" width="8.42578125" style="1" customWidth="1"/>
    <col min="14338" max="14338" width="33.5703125" style="1" customWidth="1"/>
    <col min="14339" max="14340" width="0" style="1" hidden="1" customWidth="1"/>
    <col min="14341" max="14348" width="11.42578125" style="1"/>
    <col min="14349" max="14349" width="12" style="1" bestFit="1" customWidth="1"/>
    <col min="14350" max="14350" width="13.28515625" style="1" bestFit="1" customWidth="1"/>
    <col min="14351" max="14351" width="15" style="1" bestFit="1" customWidth="1"/>
    <col min="14352" max="14352" width="9.28515625" style="1" customWidth="1"/>
    <col min="14353" max="14356" width="10.5703125" style="1" bestFit="1" customWidth="1"/>
    <col min="14357" max="14357" width="7.7109375" style="1" bestFit="1" customWidth="1"/>
    <col min="14358" max="14359" width="8.42578125" style="1" bestFit="1" customWidth="1"/>
    <col min="14360" max="14360" width="26.5703125" style="1" customWidth="1"/>
    <col min="14361" max="14591" width="11.42578125" style="1"/>
    <col min="14592" max="14592" width="5.140625" style="1" customWidth="1"/>
    <col min="14593" max="14593" width="8.42578125" style="1" customWidth="1"/>
    <col min="14594" max="14594" width="33.5703125" style="1" customWidth="1"/>
    <col min="14595" max="14596" width="0" style="1" hidden="1" customWidth="1"/>
    <col min="14597" max="14604" width="11.42578125" style="1"/>
    <col min="14605" max="14605" width="12" style="1" bestFit="1" customWidth="1"/>
    <col min="14606" max="14606" width="13.28515625" style="1" bestFit="1" customWidth="1"/>
    <col min="14607" max="14607" width="15" style="1" bestFit="1" customWidth="1"/>
    <col min="14608" max="14608" width="9.28515625" style="1" customWidth="1"/>
    <col min="14609" max="14612" width="10.5703125" style="1" bestFit="1" customWidth="1"/>
    <col min="14613" max="14613" width="7.7109375" style="1" bestFit="1" customWidth="1"/>
    <col min="14614" max="14615" width="8.42578125" style="1" bestFit="1" customWidth="1"/>
    <col min="14616" max="14616" width="26.5703125" style="1" customWidth="1"/>
    <col min="14617" max="14847" width="11.42578125" style="1"/>
    <col min="14848" max="14848" width="5.140625" style="1" customWidth="1"/>
    <col min="14849" max="14849" width="8.42578125" style="1" customWidth="1"/>
    <col min="14850" max="14850" width="33.5703125" style="1" customWidth="1"/>
    <col min="14851" max="14852" width="0" style="1" hidden="1" customWidth="1"/>
    <col min="14853" max="14860" width="11.42578125" style="1"/>
    <col min="14861" max="14861" width="12" style="1" bestFit="1" customWidth="1"/>
    <col min="14862" max="14862" width="13.28515625" style="1" bestFit="1" customWidth="1"/>
    <col min="14863" max="14863" width="15" style="1" bestFit="1" customWidth="1"/>
    <col min="14864" max="14864" width="9.28515625" style="1" customWidth="1"/>
    <col min="14865" max="14868" width="10.5703125" style="1" bestFit="1" customWidth="1"/>
    <col min="14869" max="14869" width="7.7109375" style="1" bestFit="1" customWidth="1"/>
    <col min="14870" max="14871" width="8.42578125" style="1" bestFit="1" customWidth="1"/>
    <col min="14872" max="14872" width="26.5703125" style="1" customWidth="1"/>
    <col min="14873" max="15103" width="11.42578125" style="1"/>
    <col min="15104" max="15104" width="5.140625" style="1" customWidth="1"/>
    <col min="15105" max="15105" width="8.42578125" style="1" customWidth="1"/>
    <col min="15106" max="15106" width="33.5703125" style="1" customWidth="1"/>
    <col min="15107" max="15108" width="0" style="1" hidden="1" customWidth="1"/>
    <col min="15109" max="15116" width="11.42578125" style="1"/>
    <col min="15117" max="15117" width="12" style="1" bestFit="1" customWidth="1"/>
    <col min="15118" max="15118" width="13.28515625" style="1" bestFit="1" customWidth="1"/>
    <col min="15119" max="15119" width="15" style="1" bestFit="1" customWidth="1"/>
    <col min="15120" max="15120" width="9.28515625" style="1" customWidth="1"/>
    <col min="15121" max="15124" width="10.5703125" style="1" bestFit="1" customWidth="1"/>
    <col min="15125" max="15125" width="7.7109375" style="1" bestFit="1" customWidth="1"/>
    <col min="15126" max="15127" width="8.42578125" style="1" bestFit="1" customWidth="1"/>
    <col min="15128" max="15128" width="26.5703125" style="1" customWidth="1"/>
    <col min="15129" max="15359" width="11.42578125" style="1"/>
    <col min="15360" max="15360" width="5.140625" style="1" customWidth="1"/>
    <col min="15361" max="15361" width="8.42578125" style="1" customWidth="1"/>
    <col min="15362" max="15362" width="33.5703125" style="1" customWidth="1"/>
    <col min="15363" max="15364" width="0" style="1" hidden="1" customWidth="1"/>
    <col min="15365" max="15372" width="11.42578125" style="1"/>
    <col min="15373" max="15373" width="12" style="1" bestFit="1" customWidth="1"/>
    <col min="15374" max="15374" width="13.28515625" style="1" bestFit="1" customWidth="1"/>
    <col min="15375" max="15375" width="15" style="1" bestFit="1" customWidth="1"/>
    <col min="15376" max="15376" width="9.28515625" style="1" customWidth="1"/>
    <col min="15377" max="15380" width="10.5703125" style="1" bestFit="1" customWidth="1"/>
    <col min="15381" max="15381" width="7.7109375" style="1" bestFit="1" customWidth="1"/>
    <col min="15382" max="15383" width="8.42578125" style="1" bestFit="1" customWidth="1"/>
    <col min="15384" max="15384" width="26.5703125" style="1" customWidth="1"/>
    <col min="15385" max="15615" width="11.42578125" style="1"/>
    <col min="15616" max="15616" width="5.140625" style="1" customWidth="1"/>
    <col min="15617" max="15617" width="8.42578125" style="1" customWidth="1"/>
    <col min="15618" max="15618" width="33.5703125" style="1" customWidth="1"/>
    <col min="15619" max="15620" width="0" style="1" hidden="1" customWidth="1"/>
    <col min="15621" max="15628" width="11.42578125" style="1"/>
    <col min="15629" max="15629" width="12" style="1" bestFit="1" customWidth="1"/>
    <col min="15630" max="15630" width="13.28515625" style="1" bestFit="1" customWidth="1"/>
    <col min="15631" max="15631" width="15" style="1" bestFit="1" customWidth="1"/>
    <col min="15632" max="15632" width="9.28515625" style="1" customWidth="1"/>
    <col min="15633" max="15636" width="10.5703125" style="1" bestFit="1" customWidth="1"/>
    <col min="15637" max="15637" width="7.7109375" style="1" bestFit="1" customWidth="1"/>
    <col min="15638" max="15639" width="8.42578125" style="1" bestFit="1" customWidth="1"/>
    <col min="15640" max="15640" width="26.5703125" style="1" customWidth="1"/>
    <col min="15641" max="15871" width="11.42578125" style="1"/>
    <col min="15872" max="15872" width="5.140625" style="1" customWidth="1"/>
    <col min="15873" max="15873" width="8.42578125" style="1" customWidth="1"/>
    <col min="15874" max="15874" width="33.5703125" style="1" customWidth="1"/>
    <col min="15875" max="15876" width="0" style="1" hidden="1" customWidth="1"/>
    <col min="15877" max="15884" width="11.42578125" style="1"/>
    <col min="15885" max="15885" width="12" style="1" bestFit="1" customWidth="1"/>
    <col min="15886" max="15886" width="13.28515625" style="1" bestFit="1" customWidth="1"/>
    <col min="15887" max="15887" width="15" style="1" bestFit="1" customWidth="1"/>
    <col min="15888" max="15888" width="9.28515625" style="1" customWidth="1"/>
    <col min="15889" max="15892" width="10.5703125" style="1" bestFit="1" customWidth="1"/>
    <col min="15893" max="15893" width="7.7109375" style="1" bestFit="1" customWidth="1"/>
    <col min="15894" max="15895" width="8.42578125" style="1" bestFit="1" customWidth="1"/>
    <col min="15896" max="15896" width="26.5703125" style="1" customWidth="1"/>
    <col min="15897" max="16127" width="11.42578125" style="1"/>
    <col min="16128" max="16128" width="5.140625" style="1" customWidth="1"/>
    <col min="16129" max="16129" width="8.42578125" style="1" customWidth="1"/>
    <col min="16130" max="16130" width="33.5703125" style="1" customWidth="1"/>
    <col min="16131" max="16132" width="0" style="1" hidden="1" customWidth="1"/>
    <col min="16133" max="16140" width="11.42578125" style="1"/>
    <col min="16141" max="16141" width="12" style="1" bestFit="1" customWidth="1"/>
    <col min="16142" max="16142" width="13.28515625" style="1" bestFit="1" customWidth="1"/>
    <col min="16143" max="16143" width="15" style="1" bestFit="1" customWidth="1"/>
    <col min="16144" max="16144" width="9.28515625" style="1" customWidth="1"/>
    <col min="16145" max="16148" width="10.5703125" style="1" bestFit="1" customWidth="1"/>
    <col min="16149" max="16149" width="7.7109375" style="1" bestFit="1" customWidth="1"/>
    <col min="16150" max="16151" width="8.42578125" style="1" bestFit="1" customWidth="1"/>
    <col min="16152" max="16152" width="26.5703125" style="1" customWidth="1"/>
    <col min="16153" max="16384" width="11.42578125" style="1"/>
  </cols>
  <sheetData>
    <row r="1" spans="1:25" ht="15" customHeight="1" x14ac:dyDescent="0.2">
      <c r="A1" s="42" t="s">
        <v>0</v>
      </c>
      <c r="B1" s="46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325</v>
      </c>
      <c r="H1" s="42" t="s">
        <v>319</v>
      </c>
      <c r="I1" s="42" t="s">
        <v>320</v>
      </c>
      <c r="J1" s="42" t="s">
        <v>321</v>
      </c>
      <c r="K1" s="42" t="s">
        <v>322</v>
      </c>
      <c r="L1" s="42" t="s">
        <v>323</v>
      </c>
      <c r="M1" s="42" t="s">
        <v>324</v>
      </c>
      <c r="N1" s="42" t="s">
        <v>6</v>
      </c>
      <c r="O1" s="45" t="s">
        <v>7</v>
      </c>
      <c r="P1" s="45" t="s">
        <v>8</v>
      </c>
      <c r="Q1" s="42" t="s">
        <v>9</v>
      </c>
      <c r="R1" s="44" t="s">
        <v>10</v>
      </c>
      <c r="S1" s="44"/>
      <c r="T1" s="44"/>
      <c r="U1" s="44"/>
      <c r="V1" s="42" t="s">
        <v>11</v>
      </c>
      <c r="W1" s="42"/>
      <c r="X1" s="42"/>
      <c r="Y1" s="43" t="s">
        <v>12</v>
      </c>
    </row>
    <row r="2" spans="1:25" ht="21" customHeight="1" x14ac:dyDescent="0.2">
      <c r="A2" s="42"/>
      <c r="B2" s="46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5"/>
      <c r="P2" s="45"/>
      <c r="Q2" s="42"/>
      <c r="R2" s="44" t="s">
        <v>13</v>
      </c>
      <c r="S2" s="44"/>
      <c r="T2" s="44"/>
      <c r="U2" s="44"/>
      <c r="V2" s="42"/>
      <c r="W2" s="42"/>
      <c r="X2" s="42"/>
      <c r="Y2" s="43"/>
    </row>
    <row r="3" spans="1:25" ht="32.25" customHeight="1" x14ac:dyDescent="0.2">
      <c r="A3" s="42"/>
      <c r="B3" s="46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5"/>
      <c r="P3" s="45"/>
      <c r="Q3" s="42"/>
      <c r="R3" s="38" t="s">
        <v>14</v>
      </c>
      <c r="S3" s="38" t="s">
        <v>15</v>
      </c>
      <c r="T3" s="38" t="s">
        <v>16</v>
      </c>
      <c r="U3" s="38" t="s">
        <v>17</v>
      </c>
      <c r="V3" s="37" t="s">
        <v>18</v>
      </c>
      <c r="W3" s="37" t="s">
        <v>19</v>
      </c>
      <c r="X3" s="37" t="s">
        <v>20</v>
      </c>
      <c r="Y3" s="43"/>
    </row>
    <row r="4" spans="1:25" x14ac:dyDescent="0.2">
      <c r="A4" s="2">
        <v>1</v>
      </c>
      <c r="B4" s="3">
        <v>21101</v>
      </c>
      <c r="C4" s="4" t="s">
        <v>21</v>
      </c>
      <c r="D4" s="5" t="s">
        <v>22</v>
      </c>
      <c r="E4" s="2">
        <v>133</v>
      </c>
      <c r="F4" s="6" t="s">
        <v>23</v>
      </c>
      <c r="G4" s="1">
        <v>0</v>
      </c>
      <c r="H4" s="33">
        <v>0</v>
      </c>
      <c r="I4" s="34">
        <v>23</v>
      </c>
      <c r="J4" s="34">
        <v>0</v>
      </c>
      <c r="K4" s="35">
        <v>0</v>
      </c>
      <c r="L4" s="6">
        <v>0</v>
      </c>
      <c r="M4" s="6">
        <v>0</v>
      </c>
      <c r="N4" s="6">
        <f>SUM(H4:M4)</f>
        <v>23</v>
      </c>
      <c r="O4" s="7">
        <v>10.5</v>
      </c>
      <c r="P4" s="8">
        <f t="shared" ref="P4:P35" si="0">+N4*O4</f>
        <v>241.5</v>
      </c>
      <c r="Q4" s="2" t="s">
        <v>24</v>
      </c>
      <c r="R4" s="9">
        <f>+P4/4</f>
        <v>60.375</v>
      </c>
      <c r="S4" s="9">
        <f>+P4/4</f>
        <v>60.375</v>
      </c>
      <c r="T4" s="9">
        <f>+P4/4</f>
        <v>60.375</v>
      </c>
      <c r="U4" s="9">
        <f>+P4/4</f>
        <v>60.375</v>
      </c>
      <c r="V4" s="2" t="s">
        <v>25</v>
      </c>
      <c r="W4" s="2"/>
      <c r="X4" s="2"/>
      <c r="Y4" s="10" t="s">
        <v>26</v>
      </c>
    </row>
    <row r="5" spans="1:25" x14ac:dyDescent="0.2">
      <c r="A5" s="11">
        <f t="shared" ref="A5:A68" si="1">+A4+1</f>
        <v>2</v>
      </c>
      <c r="B5" s="12">
        <v>21101</v>
      </c>
      <c r="C5" s="13" t="s">
        <v>316</v>
      </c>
      <c r="D5" s="14" t="s">
        <v>22</v>
      </c>
      <c r="E5" s="11">
        <v>133</v>
      </c>
      <c r="F5" s="15" t="s">
        <v>23</v>
      </c>
      <c r="G5" s="15">
        <v>14</v>
      </c>
      <c r="H5" s="15">
        <v>10</v>
      </c>
      <c r="I5" s="15">
        <v>14</v>
      </c>
      <c r="J5" s="15">
        <v>15</v>
      </c>
      <c r="K5" s="15">
        <v>0</v>
      </c>
      <c r="L5" s="15">
        <v>0</v>
      </c>
      <c r="M5" s="6">
        <v>0</v>
      </c>
      <c r="N5" s="6">
        <f t="shared" ref="N5:N67" si="2">SUM(G5:L5)</f>
        <v>53</v>
      </c>
      <c r="O5" s="16">
        <v>24.95</v>
      </c>
      <c r="P5" s="8">
        <f t="shared" si="0"/>
        <v>1322.35</v>
      </c>
      <c r="Q5" s="11" t="s">
        <v>24</v>
      </c>
      <c r="R5" s="17">
        <f t="shared" ref="R5:R68" si="3">+P5/4</f>
        <v>330.58749999999998</v>
      </c>
      <c r="S5" s="17">
        <f t="shared" ref="S5:S68" si="4">+P5/4</f>
        <v>330.58749999999998</v>
      </c>
      <c r="T5" s="17">
        <f t="shared" ref="T5:T68" si="5">+P5/4</f>
        <v>330.58749999999998</v>
      </c>
      <c r="U5" s="17">
        <f t="shared" ref="U5:U68" si="6">+P5/4</f>
        <v>330.58749999999998</v>
      </c>
      <c r="V5" s="11" t="s">
        <v>25</v>
      </c>
      <c r="W5" s="11"/>
      <c r="X5" s="11"/>
      <c r="Y5" s="18" t="s">
        <v>26</v>
      </c>
    </row>
    <row r="6" spans="1:25" x14ac:dyDescent="0.2">
      <c r="A6" s="11">
        <f t="shared" si="1"/>
        <v>3</v>
      </c>
      <c r="B6" s="12">
        <v>21101</v>
      </c>
      <c r="C6" s="13" t="s">
        <v>27</v>
      </c>
      <c r="D6" s="14" t="s">
        <v>22</v>
      </c>
      <c r="E6" s="11">
        <v>133</v>
      </c>
      <c r="F6" s="15" t="s">
        <v>23</v>
      </c>
      <c r="G6" s="15">
        <v>6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6">
        <v>0</v>
      </c>
      <c r="N6" s="6">
        <f t="shared" si="2"/>
        <v>6</v>
      </c>
      <c r="O6" s="16">
        <v>10.39</v>
      </c>
      <c r="P6" s="8">
        <f t="shared" si="0"/>
        <v>62.34</v>
      </c>
      <c r="Q6" s="11" t="s">
        <v>24</v>
      </c>
      <c r="R6" s="17">
        <f t="shared" si="3"/>
        <v>15.585000000000001</v>
      </c>
      <c r="S6" s="17">
        <f t="shared" si="4"/>
        <v>15.585000000000001</v>
      </c>
      <c r="T6" s="17">
        <f t="shared" si="5"/>
        <v>15.585000000000001</v>
      </c>
      <c r="U6" s="17">
        <f t="shared" si="6"/>
        <v>15.585000000000001</v>
      </c>
      <c r="V6" s="11" t="s">
        <v>25</v>
      </c>
      <c r="W6" s="11"/>
      <c r="X6" s="11"/>
      <c r="Y6" s="18" t="s">
        <v>26</v>
      </c>
    </row>
    <row r="7" spans="1:25" x14ac:dyDescent="0.2">
      <c r="A7" s="11">
        <f t="shared" si="1"/>
        <v>4</v>
      </c>
      <c r="B7" s="12">
        <v>21101</v>
      </c>
      <c r="C7" s="13" t="s">
        <v>317</v>
      </c>
      <c r="D7" s="14" t="s">
        <v>22</v>
      </c>
      <c r="E7" s="11">
        <v>133</v>
      </c>
      <c r="F7" s="15" t="s">
        <v>28</v>
      </c>
      <c r="G7" s="15">
        <v>0</v>
      </c>
      <c r="H7" s="15">
        <v>2</v>
      </c>
      <c r="I7" s="15">
        <v>6</v>
      </c>
      <c r="J7" s="15">
        <v>2</v>
      </c>
      <c r="K7" s="15">
        <v>0</v>
      </c>
      <c r="L7" s="15">
        <v>4</v>
      </c>
      <c r="M7" s="6">
        <v>0</v>
      </c>
      <c r="N7" s="6">
        <f t="shared" si="2"/>
        <v>14</v>
      </c>
      <c r="O7" s="16">
        <v>23.44</v>
      </c>
      <c r="P7" s="8">
        <f t="shared" si="0"/>
        <v>328.16</v>
      </c>
      <c r="Q7" s="11" t="s">
        <v>24</v>
      </c>
      <c r="R7" s="17">
        <f t="shared" si="3"/>
        <v>82.04</v>
      </c>
      <c r="S7" s="17">
        <f t="shared" si="4"/>
        <v>82.04</v>
      </c>
      <c r="T7" s="17">
        <f t="shared" si="5"/>
        <v>82.04</v>
      </c>
      <c r="U7" s="17">
        <f t="shared" si="6"/>
        <v>82.04</v>
      </c>
      <c r="V7" s="11" t="s">
        <v>25</v>
      </c>
      <c r="W7" s="11"/>
      <c r="X7" s="11"/>
      <c r="Y7" s="18" t="s">
        <v>26</v>
      </c>
    </row>
    <row r="8" spans="1:25" x14ac:dyDescent="0.2">
      <c r="A8" s="11">
        <f t="shared" si="1"/>
        <v>5</v>
      </c>
      <c r="B8" s="12">
        <v>21101</v>
      </c>
      <c r="C8" s="13" t="s">
        <v>29</v>
      </c>
      <c r="D8" s="14" t="s">
        <v>22</v>
      </c>
      <c r="E8" s="11">
        <v>133</v>
      </c>
      <c r="F8" s="15" t="s">
        <v>23</v>
      </c>
      <c r="G8" s="15">
        <v>110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6">
        <v>0</v>
      </c>
      <c r="N8" s="6">
        <f t="shared" si="2"/>
        <v>110</v>
      </c>
      <c r="O8" s="16">
        <v>87.49</v>
      </c>
      <c r="P8" s="8">
        <f t="shared" si="0"/>
        <v>9623.9</v>
      </c>
      <c r="Q8" s="11" t="s">
        <v>24</v>
      </c>
      <c r="R8" s="17">
        <f t="shared" si="3"/>
        <v>2405.9749999999999</v>
      </c>
      <c r="S8" s="17">
        <f t="shared" si="4"/>
        <v>2405.9749999999999</v>
      </c>
      <c r="T8" s="17">
        <f t="shared" si="5"/>
        <v>2405.9749999999999</v>
      </c>
      <c r="U8" s="17">
        <f t="shared" si="6"/>
        <v>2405.9749999999999</v>
      </c>
      <c r="V8" s="11" t="s">
        <v>25</v>
      </c>
      <c r="W8" s="11"/>
      <c r="X8" s="11"/>
      <c r="Y8" s="18" t="s">
        <v>26</v>
      </c>
    </row>
    <row r="9" spans="1:25" x14ac:dyDescent="0.2">
      <c r="A9" s="11">
        <f t="shared" si="1"/>
        <v>6</v>
      </c>
      <c r="B9" s="12">
        <v>21101</v>
      </c>
      <c r="C9" s="13" t="s">
        <v>30</v>
      </c>
      <c r="D9" s="14" t="s">
        <v>22</v>
      </c>
      <c r="E9" s="11">
        <v>133</v>
      </c>
      <c r="F9" s="15" t="s">
        <v>23</v>
      </c>
      <c r="G9" s="15">
        <v>10</v>
      </c>
      <c r="H9" s="15">
        <v>100</v>
      </c>
      <c r="I9" s="15">
        <v>164</v>
      </c>
      <c r="J9" s="15">
        <v>130</v>
      </c>
      <c r="K9" s="15">
        <v>23</v>
      </c>
      <c r="L9" s="15">
        <v>0</v>
      </c>
      <c r="M9" s="6">
        <v>0</v>
      </c>
      <c r="N9" s="6">
        <f t="shared" si="2"/>
        <v>427</v>
      </c>
      <c r="O9" s="16">
        <v>47.92</v>
      </c>
      <c r="P9" s="8">
        <f t="shared" si="0"/>
        <v>20461.84</v>
      </c>
      <c r="Q9" s="11" t="s">
        <v>24</v>
      </c>
      <c r="R9" s="17">
        <f t="shared" si="3"/>
        <v>5115.46</v>
      </c>
      <c r="S9" s="17">
        <f t="shared" si="4"/>
        <v>5115.46</v>
      </c>
      <c r="T9" s="17">
        <f t="shared" si="5"/>
        <v>5115.46</v>
      </c>
      <c r="U9" s="17">
        <f t="shared" si="6"/>
        <v>5115.46</v>
      </c>
      <c r="V9" s="11" t="s">
        <v>25</v>
      </c>
      <c r="W9" s="11"/>
      <c r="X9" s="11"/>
      <c r="Y9" s="18" t="s">
        <v>26</v>
      </c>
    </row>
    <row r="10" spans="1:25" x14ac:dyDescent="0.2">
      <c r="A10" s="11">
        <f t="shared" si="1"/>
        <v>7</v>
      </c>
      <c r="B10" s="12">
        <v>21101</v>
      </c>
      <c r="C10" s="13" t="s">
        <v>31</v>
      </c>
      <c r="D10" s="14" t="s">
        <v>22</v>
      </c>
      <c r="E10" s="11">
        <v>133</v>
      </c>
      <c r="F10" s="15" t="s">
        <v>23</v>
      </c>
      <c r="G10" s="15">
        <v>0</v>
      </c>
      <c r="H10" s="15">
        <v>1</v>
      </c>
      <c r="I10" s="15">
        <v>7</v>
      </c>
      <c r="J10" s="15">
        <v>1</v>
      </c>
      <c r="K10" s="15">
        <v>0</v>
      </c>
      <c r="L10" s="15">
        <v>0</v>
      </c>
      <c r="M10" s="6">
        <v>0</v>
      </c>
      <c r="N10" s="6">
        <f t="shared" si="2"/>
        <v>9</v>
      </c>
      <c r="O10" s="16">
        <v>146.13</v>
      </c>
      <c r="P10" s="8">
        <f t="shared" si="0"/>
        <v>1315.17</v>
      </c>
      <c r="Q10" s="11" t="s">
        <v>24</v>
      </c>
      <c r="R10" s="17">
        <f t="shared" si="3"/>
        <v>328.79250000000002</v>
      </c>
      <c r="S10" s="17">
        <f t="shared" si="4"/>
        <v>328.79250000000002</v>
      </c>
      <c r="T10" s="17">
        <f t="shared" si="5"/>
        <v>328.79250000000002</v>
      </c>
      <c r="U10" s="17">
        <f t="shared" si="6"/>
        <v>328.79250000000002</v>
      </c>
      <c r="V10" s="11" t="s">
        <v>25</v>
      </c>
      <c r="W10" s="11"/>
      <c r="X10" s="11"/>
      <c r="Y10" s="18" t="s">
        <v>26</v>
      </c>
    </row>
    <row r="11" spans="1:25" x14ac:dyDescent="0.2">
      <c r="A11" s="11">
        <f t="shared" si="1"/>
        <v>8</v>
      </c>
      <c r="B11" s="12">
        <v>21101</v>
      </c>
      <c r="C11" s="13" t="s">
        <v>32</v>
      </c>
      <c r="D11" s="14" t="s">
        <v>22</v>
      </c>
      <c r="E11" s="11">
        <v>133</v>
      </c>
      <c r="F11" s="15" t="s">
        <v>23</v>
      </c>
      <c r="G11" s="15">
        <v>3</v>
      </c>
      <c r="H11" s="15">
        <v>0</v>
      </c>
      <c r="I11" s="15">
        <v>5</v>
      </c>
      <c r="J11" s="15">
        <v>0</v>
      </c>
      <c r="K11" s="15">
        <v>0</v>
      </c>
      <c r="L11" s="15">
        <v>0</v>
      </c>
      <c r="M11" s="6">
        <v>0</v>
      </c>
      <c r="N11" s="6">
        <f t="shared" si="2"/>
        <v>8</v>
      </c>
      <c r="O11" s="16">
        <v>46.44</v>
      </c>
      <c r="P11" s="8">
        <f t="shared" si="0"/>
        <v>371.52</v>
      </c>
      <c r="Q11" s="11" t="s">
        <v>24</v>
      </c>
      <c r="R11" s="17">
        <f t="shared" si="3"/>
        <v>92.88</v>
      </c>
      <c r="S11" s="17">
        <f t="shared" si="4"/>
        <v>92.88</v>
      </c>
      <c r="T11" s="17">
        <f t="shared" si="5"/>
        <v>92.88</v>
      </c>
      <c r="U11" s="17">
        <f t="shared" si="6"/>
        <v>92.88</v>
      </c>
      <c r="V11" s="11" t="s">
        <v>25</v>
      </c>
      <c r="W11" s="11"/>
      <c r="X11" s="11"/>
      <c r="Y11" s="18" t="s">
        <v>26</v>
      </c>
    </row>
    <row r="12" spans="1:25" x14ac:dyDescent="0.2">
      <c r="A12" s="11">
        <f t="shared" si="1"/>
        <v>9</v>
      </c>
      <c r="B12" s="12">
        <v>21101</v>
      </c>
      <c r="C12" s="13" t="s">
        <v>33</v>
      </c>
      <c r="D12" s="14" t="s">
        <v>22</v>
      </c>
      <c r="E12" s="11">
        <v>133</v>
      </c>
      <c r="F12" s="15" t="s">
        <v>23</v>
      </c>
      <c r="G12" s="15">
        <v>1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6">
        <v>0</v>
      </c>
      <c r="N12" s="6">
        <f t="shared" si="2"/>
        <v>1</v>
      </c>
      <c r="O12" s="16">
        <v>255</v>
      </c>
      <c r="P12" s="8">
        <f t="shared" si="0"/>
        <v>255</v>
      </c>
      <c r="Q12" s="11" t="s">
        <v>24</v>
      </c>
      <c r="R12" s="17">
        <f t="shared" si="3"/>
        <v>63.75</v>
      </c>
      <c r="S12" s="17">
        <f t="shared" si="4"/>
        <v>63.75</v>
      </c>
      <c r="T12" s="17">
        <f t="shared" si="5"/>
        <v>63.75</v>
      </c>
      <c r="U12" s="17">
        <f t="shared" si="6"/>
        <v>63.75</v>
      </c>
      <c r="V12" s="11" t="s">
        <v>25</v>
      </c>
      <c r="W12" s="11"/>
      <c r="X12" s="11"/>
      <c r="Y12" s="18" t="s">
        <v>26</v>
      </c>
    </row>
    <row r="13" spans="1:25" x14ac:dyDescent="0.2">
      <c r="A13" s="11">
        <f t="shared" si="1"/>
        <v>10</v>
      </c>
      <c r="B13" s="12">
        <v>21101</v>
      </c>
      <c r="C13" s="13" t="s">
        <v>34</v>
      </c>
      <c r="D13" s="14" t="s">
        <v>22</v>
      </c>
      <c r="E13" s="11">
        <v>133</v>
      </c>
      <c r="F13" s="15" t="s">
        <v>23</v>
      </c>
      <c r="G13" s="15">
        <v>5</v>
      </c>
      <c r="H13" s="15">
        <v>0</v>
      </c>
      <c r="I13" s="15">
        <v>12</v>
      </c>
      <c r="J13" s="15">
        <v>0</v>
      </c>
      <c r="K13" s="15">
        <v>0</v>
      </c>
      <c r="L13" s="15">
        <v>0</v>
      </c>
      <c r="M13" s="6">
        <v>0</v>
      </c>
      <c r="N13" s="6">
        <f t="shared" si="2"/>
        <v>17</v>
      </c>
      <c r="O13" s="16">
        <v>53.6</v>
      </c>
      <c r="P13" s="8">
        <f t="shared" si="0"/>
        <v>911.2</v>
      </c>
      <c r="Q13" s="11" t="s">
        <v>24</v>
      </c>
      <c r="R13" s="17">
        <f t="shared" si="3"/>
        <v>227.8</v>
      </c>
      <c r="S13" s="17">
        <f t="shared" si="4"/>
        <v>227.8</v>
      </c>
      <c r="T13" s="17">
        <f t="shared" si="5"/>
        <v>227.8</v>
      </c>
      <c r="U13" s="17">
        <f t="shared" si="6"/>
        <v>227.8</v>
      </c>
      <c r="V13" s="11" t="s">
        <v>25</v>
      </c>
      <c r="W13" s="11"/>
      <c r="X13" s="11"/>
      <c r="Y13" s="18" t="s">
        <v>26</v>
      </c>
    </row>
    <row r="14" spans="1:25" x14ac:dyDescent="0.2">
      <c r="A14" s="11">
        <f t="shared" si="1"/>
        <v>11</v>
      </c>
      <c r="B14" s="12">
        <v>21101</v>
      </c>
      <c r="C14" s="13" t="s">
        <v>35</v>
      </c>
      <c r="D14" s="14" t="s">
        <v>22</v>
      </c>
      <c r="E14" s="11">
        <v>133</v>
      </c>
      <c r="F14" s="15" t="s">
        <v>23</v>
      </c>
      <c r="G14" s="15">
        <v>6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6">
        <v>0</v>
      </c>
      <c r="N14" s="6">
        <f t="shared" si="2"/>
        <v>6</v>
      </c>
      <c r="O14" s="16">
        <v>61.34</v>
      </c>
      <c r="P14" s="8">
        <f t="shared" si="0"/>
        <v>368.04</v>
      </c>
      <c r="Q14" s="11" t="s">
        <v>24</v>
      </c>
      <c r="R14" s="17">
        <f t="shared" si="3"/>
        <v>92.01</v>
      </c>
      <c r="S14" s="17">
        <f t="shared" si="4"/>
        <v>92.01</v>
      </c>
      <c r="T14" s="17">
        <f t="shared" si="5"/>
        <v>92.01</v>
      </c>
      <c r="U14" s="17">
        <f t="shared" si="6"/>
        <v>92.01</v>
      </c>
      <c r="V14" s="11" t="s">
        <v>25</v>
      </c>
      <c r="W14" s="11"/>
      <c r="X14" s="11"/>
      <c r="Y14" s="18" t="s">
        <v>26</v>
      </c>
    </row>
    <row r="15" spans="1:25" x14ac:dyDescent="0.2">
      <c r="A15" s="11">
        <f t="shared" si="1"/>
        <v>12</v>
      </c>
      <c r="B15" s="12">
        <v>21101</v>
      </c>
      <c r="C15" s="13" t="s">
        <v>36</v>
      </c>
      <c r="D15" s="14" t="s">
        <v>22</v>
      </c>
      <c r="E15" s="11">
        <v>133</v>
      </c>
      <c r="F15" s="15" t="s">
        <v>23</v>
      </c>
      <c r="G15" s="15">
        <v>23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6">
        <v>0</v>
      </c>
      <c r="N15" s="6">
        <f t="shared" si="2"/>
        <v>23</v>
      </c>
      <c r="O15" s="16">
        <v>64.33</v>
      </c>
      <c r="P15" s="8">
        <f t="shared" si="0"/>
        <v>1479.59</v>
      </c>
      <c r="Q15" s="11" t="s">
        <v>24</v>
      </c>
      <c r="R15" s="17">
        <f t="shared" si="3"/>
        <v>369.89749999999998</v>
      </c>
      <c r="S15" s="17">
        <f t="shared" si="4"/>
        <v>369.89749999999998</v>
      </c>
      <c r="T15" s="17">
        <f t="shared" si="5"/>
        <v>369.89749999999998</v>
      </c>
      <c r="U15" s="17">
        <f t="shared" si="6"/>
        <v>369.89749999999998</v>
      </c>
      <c r="V15" s="11" t="s">
        <v>25</v>
      </c>
      <c r="W15" s="11"/>
      <c r="X15" s="11"/>
      <c r="Y15" s="18" t="s">
        <v>26</v>
      </c>
    </row>
    <row r="16" spans="1:25" x14ac:dyDescent="0.2">
      <c r="A16" s="11">
        <f t="shared" si="1"/>
        <v>13</v>
      </c>
      <c r="B16" s="12">
        <v>21101</v>
      </c>
      <c r="C16" s="13" t="s">
        <v>37</v>
      </c>
      <c r="D16" s="14" t="s">
        <v>22</v>
      </c>
      <c r="E16" s="11">
        <v>133</v>
      </c>
      <c r="F16" s="15" t="s">
        <v>23</v>
      </c>
      <c r="G16" s="15">
        <v>46</v>
      </c>
      <c r="H16" s="15">
        <v>10</v>
      </c>
      <c r="I16" s="15">
        <v>0</v>
      </c>
      <c r="J16" s="15">
        <v>7</v>
      </c>
      <c r="K16" s="15">
        <v>0</v>
      </c>
      <c r="L16" s="15">
        <v>0</v>
      </c>
      <c r="M16" s="6">
        <v>0</v>
      </c>
      <c r="N16" s="6">
        <f t="shared" si="2"/>
        <v>63</v>
      </c>
      <c r="O16" s="16">
        <v>68.650000000000006</v>
      </c>
      <c r="P16" s="8">
        <f t="shared" si="0"/>
        <v>4324.9500000000007</v>
      </c>
      <c r="Q16" s="11" t="s">
        <v>24</v>
      </c>
      <c r="R16" s="17">
        <f t="shared" si="3"/>
        <v>1081.2375000000002</v>
      </c>
      <c r="S16" s="17">
        <f t="shared" si="4"/>
        <v>1081.2375000000002</v>
      </c>
      <c r="T16" s="17">
        <f t="shared" si="5"/>
        <v>1081.2375000000002</v>
      </c>
      <c r="U16" s="17">
        <f t="shared" si="6"/>
        <v>1081.2375000000002</v>
      </c>
      <c r="V16" s="11" t="s">
        <v>25</v>
      </c>
      <c r="W16" s="11"/>
      <c r="X16" s="11"/>
      <c r="Y16" s="18" t="s">
        <v>26</v>
      </c>
    </row>
    <row r="17" spans="1:25" x14ac:dyDescent="0.2">
      <c r="A17" s="11">
        <f t="shared" si="1"/>
        <v>14</v>
      </c>
      <c r="B17" s="12">
        <v>21101</v>
      </c>
      <c r="C17" s="13" t="s">
        <v>38</v>
      </c>
      <c r="D17" s="14" t="s">
        <v>22</v>
      </c>
      <c r="E17" s="11">
        <v>133</v>
      </c>
      <c r="F17" s="15" t="s">
        <v>23</v>
      </c>
      <c r="G17" s="15">
        <v>63</v>
      </c>
      <c r="H17" s="15">
        <v>74</v>
      </c>
      <c r="I17" s="15">
        <v>0</v>
      </c>
      <c r="J17" s="15">
        <v>2</v>
      </c>
      <c r="K17" s="15">
        <v>0</v>
      </c>
      <c r="L17" s="15">
        <v>0</v>
      </c>
      <c r="M17" s="6">
        <v>0</v>
      </c>
      <c r="N17" s="6">
        <f t="shared" si="2"/>
        <v>139</v>
      </c>
      <c r="O17" s="16">
        <v>83.67</v>
      </c>
      <c r="P17" s="8">
        <f t="shared" si="0"/>
        <v>11630.130000000001</v>
      </c>
      <c r="Q17" s="11" t="s">
        <v>24</v>
      </c>
      <c r="R17" s="17">
        <f t="shared" si="3"/>
        <v>2907.5325000000003</v>
      </c>
      <c r="S17" s="17">
        <f t="shared" si="4"/>
        <v>2907.5325000000003</v>
      </c>
      <c r="T17" s="17">
        <f t="shared" si="5"/>
        <v>2907.5325000000003</v>
      </c>
      <c r="U17" s="17">
        <f t="shared" si="6"/>
        <v>2907.5325000000003</v>
      </c>
      <c r="V17" s="11" t="s">
        <v>25</v>
      </c>
      <c r="W17" s="11"/>
      <c r="X17" s="11"/>
      <c r="Y17" s="18" t="s">
        <v>26</v>
      </c>
    </row>
    <row r="18" spans="1:25" x14ac:dyDescent="0.2">
      <c r="A18" s="11">
        <f t="shared" si="1"/>
        <v>15</v>
      </c>
      <c r="B18" s="12">
        <v>21101</v>
      </c>
      <c r="C18" s="13" t="s">
        <v>39</v>
      </c>
      <c r="D18" s="14" t="s">
        <v>22</v>
      </c>
      <c r="E18" s="11">
        <v>133</v>
      </c>
      <c r="F18" s="15" t="s">
        <v>23</v>
      </c>
      <c r="G18" s="15">
        <v>25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6">
        <v>0</v>
      </c>
      <c r="N18" s="6">
        <f t="shared" si="2"/>
        <v>25</v>
      </c>
      <c r="O18" s="16">
        <v>91.2</v>
      </c>
      <c r="P18" s="8">
        <f t="shared" si="0"/>
        <v>2280</v>
      </c>
      <c r="Q18" s="11" t="s">
        <v>24</v>
      </c>
      <c r="R18" s="17">
        <f t="shared" si="3"/>
        <v>570</v>
      </c>
      <c r="S18" s="17">
        <f t="shared" si="4"/>
        <v>570</v>
      </c>
      <c r="T18" s="17">
        <f t="shared" si="5"/>
        <v>570</v>
      </c>
      <c r="U18" s="17">
        <f t="shared" si="6"/>
        <v>570</v>
      </c>
      <c r="V18" s="11" t="s">
        <v>25</v>
      </c>
      <c r="W18" s="11"/>
      <c r="X18" s="11"/>
      <c r="Y18" s="18" t="s">
        <v>26</v>
      </c>
    </row>
    <row r="19" spans="1:25" x14ac:dyDescent="0.2">
      <c r="A19" s="11">
        <f t="shared" si="1"/>
        <v>16</v>
      </c>
      <c r="B19" s="12">
        <v>21101</v>
      </c>
      <c r="C19" s="13" t="s">
        <v>40</v>
      </c>
      <c r="D19" s="14" t="s">
        <v>22</v>
      </c>
      <c r="E19" s="11">
        <v>133</v>
      </c>
      <c r="F19" s="15" t="s">
        <v>23</v>
      </c>
      <c r="G19" s="15">
        <v>0</v>
      </c>
      <c r="H19" s="15">
        <v>0</v>
      </c>
      <c r="I19" s="15">
        <v>0</v>
      </c>
      <c r="J19" s="15">
        <v>0</v>
      </c>
      <c r="K19" s="15">
        <v>12</v>
      </c>
      <c r="L19" s="15">
        <v>0</v>
      </c>
      <c r="M19" s="6">
        <v>0</v>
      </c>
      <c r="N19" s="6">
        <f t="shared" si="2"/>
        <v>12</v>
      </c>
      <c r="O19" s="16">
        <v>127.02</v>
      </c>
      <c r="P19" s="8">
        <f t="shared" si="0"/>
        <v>1524.24</v>
      </c>
      <c r="Q19" s="11" t="s">
        <v>24</v>
      </c>
      <c r="R19" s="17">
        <f t="shared" si="3"/>
        <v>381.06</v>
      </c>
      <c r="S19" s="17">
        <f t="shared" si="4"/>
        <v>381.06</v>
      </c>
      <c r="T19" s="17">
        <f t="shared" si="5"/>
        <v>381.06</v>
      </c>
      <c r="U19" s="17">
        <f t="shared" si="6"/>
        <v>381.06</v>
      </c>
      <c r="V19" s="11" t="s">
        <v>25</v>
      </c>
      <c r="W19" s="11"/>
      <c r="X19" s="11"/>
      <c r="Y19" s="18" t="s">
        <v>26</v>
      </c>
    </row>
    <row r="20" spans="1:25" x14ac:dyDescent="0.2">
      <c r="A20" s="11">
        <f t="shared" si="1"/>
        <v>17</v>
      </c>
      <c r="B20" s="12">
        <v>21101</v>
      </c>
      <c r="C20" s="13" t="s">
        <v>41</v>
      </c>
      <c r="D20" s="14" t="s">
        <v>22</v>
      </c>
      <c r="E20" s="11">
        <v>133</v>
      </c>
      <c r="F20" s="15" t="s">
        <v>23</v>
      </c>
      <c r="G20" s="15">
        <v>9</v>
      </c>
      <c r="H20" s="15">
        <v>20</v>
      </c>
      <c r="I20" s="15">
        <v>2</v>
      </c>
      <c r="J20" s="15">
        <v>8</v>
      </c>
      <c r="K20" s="15">
        <v>0</v>
      </c>
      <c r="L20" s="15">
        <v>0</v>
      </c>
      <c r="M20" s="6">
        <v>0</v>
      </c>
      <c r="N20" s="6">
        <f t="shared" si="2"/>
        <v>39</v>
      </c>
      <c r="O20" s="16">
        <v>16.68</v>
      </c>
      <c r="P20" s="8">
        <f t="shared" si="0"/>
        <v>650.52</v>
      </c>
      <c r="Q20" s="11" t="s">
        <v>24</v>
      </c>
      <c r="R20" s="17">
        <f t="shared" si="3"/>
        <v>162.63</v>
      </c>
      <c r="S20" s="17">
        <f t="shared" si="4"/>
        <v>162.63</v>
      </c>
      <c r="T20" s="17">
        <f t="shared" si="5"/>
        <v>162.63</v>
      </c>
      <c r="U20" s="17">
        <f t="shared" si="6"/>
        <v>162.63</v>
      </c>
      <c r="V20" s="11" t="s">
        <v>25</v>
      </c>
      <c r="W20" s="11"/>
      <c r="X20" s="11"/>
      <c r="Y20" s="18" t="s">
        <v>26</v>
      </c>
    </row>
    <row r="21" spans="1:25" x14ac:dyDescent="0.2">
      <c r="A21" s="11">
        <f t="shared" si="1"/>
        <v>18</v>
      </c>
      <c r="B21" s="12">
        <v>21101</v>
      </c>
      <c r="C21" s="13" t="s">
        <v>42</v>
      </c>
      <c r="D21" s="14" t="s">
        <v>22</v>
      </c>
      <c r="E21" s="11">
        <v>133</v>
      </c>
      <c r="F21" s="15" t="s">
        <v>23</v>
      </c>
      <c r="G21" s="15">
        <v>6</v>
      </c>
      <c r="H21" s="15">
        <v>7</v>
      </c>
      <c r="I21" s="15">
        <v>3</v>
      </c>
      <c r="J21" s="15">
        <v>0</v>
      </c>
      <c r="K21" s="15">
        <v>0</v>
      </c>
      <c r="L21" s="15">
        <v>0</v>
      </c>
      <c r="M21" s="6">
        <v>0</v>
      </c>
      <c r="N21" s="6">
        <f t="shared" si="2"/>
        <v>16</v>
      </c>
      <c r="O21" s="16">
        <v>296.45</v>
      </c>
      <c r="P21" s="8">
        <f t="shared" si="0"/>
        <v>4743.2</v>
      </c>
      <c r="Q21" s="11" t="s">
        <v>24</v>
      </c>
      <c r="R21" s="17">
        <f t="shared" si="3"/>
        <v>1185.8</v>
      </c>
      <c r="S21" s="17">
        <f t="shared" si="4"/>
        <v>1185.8</v>
      </c>
      <c r="T21" s="17">
        <f t="shared" si="5"/>
        <v>1185.8</v>
      </c>
      <c r="U21" s="17">
        <f t="shared" si="6"/>
        <v>1185.8</v>
      </c>
      <c r="V21" s="11" t="s">
        <v>25</v>
      </c>
      <c r="W21" s="11"/>
      <c r="X21" s="11"/>
      <c r="Y21" s="18" t="s">
        <v>26</v>
      </c>
    </row>
    <row r="22" spans="1:25" x14ac:dyDescent="0.2">
      <c r="A22" s="11">
        <f t="shared" si="1"/>
        <v>19</v>
      </c>
      <c r="B22" s="12">
        <v>21101</v>
      </c>
      <c r="C22" s="13" t="s">
        <v>43</v>
      </c>
      <c r="D22" s="14" t="s">
        <v>22</v>
      </c>
      <c r="E22" s="11">
        <v>133</v>
      </c>
      <c r="F22" s="15" t="s">
        <v>28</v>
      </c>
      <c r="G22" s="15">
        <v>4</v>
      </c>
      <c r="H22" s="15">
        <v>0</v>
      </c>
      <c r="I22" s="15">
        <v>12</v>
      </c>
      <c r="J22" s="15">
        <v>10</v>
      </c>
      <c r="K22" s="15">
        <v>0</v>
      </c>
      <c r="L22" s="15">
        <v>0</v>
      </c>
      <c r="M22" s="6">
        <v>0</v>
      </c>
      <c r="N22" s="6">
        <f t="shared" si="2"/>
        <v>26</v>
      </c>
      <c r="O22" s="16">
        <v>11.77</v>
      </c>
      <c r="P22" s="8">
        <f t="shared" si="0"/>
        <v>306.02</v>
      </c>
      <c r="Q22" s="11" t="s">
        <v>24</v>
      </c>
      <c r="R22" s="17">
        <f t="shared" si="3"/>
        <v>76.504999999999995</v>
      </c>
      <c r="S22" s="17">
        <f t="shared" si="4"/>
        <v>76.504999999999995</v>
      </c>
      <c r="T22" s="17">
        <f t="shared" si="5"/>
        <v>76.504999999999995</v>
      </c>
      <c r="U22" s="17">
        <f t="shared" si="6"/>
        <v>76.504999999999995</v>
      </c>
      <c r="V22" s="11" t="s">
        <v>25</v>
      </c>
      <c r="W22" s="11"/>
      <c r="X22" s="11"/>
      <c r="Y22" s="18" t="s">
        <v>26</v>
      </c>
    </row>
    <row r="23" spans="1:25" x14ac:dyDescent="0.2">
      <c r="A23" s="11">
        <f t="shared" si="1"/>
        <v>20</v>
      </c>
      <c r="B23" s="12">
        <v>21101</v>
      </c>
      <c r="C23" s="13" t="s">
        <v>44</v>
      </c>
      <c r="D23" s="14" t="s">
        <v>22</v>
      </c>
      <c r="E23" s="11">
        <v>133</v>
      </c>
      <c r="F23" s="15" t="s">
        <v>23</v>
      </c>
      <c r="G23" s="15">
        <v>3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6">
        <v>0</v>
      </c>
      <c r="N23" s="6">
        <f t="shared" si="2"/>
        <v>3</v>
      </c>
      <c r="O23" s="16">
        <v>9.89</v>
      </c>
      <c r="P23" s="8">
        <f t="shared" si="0"/>
        <v>29.67</v>
      </c>
      <c r="Q23" s="11" t="s">
        <v>24</v>
      </c>
      <c r="R23" s="17">
        <f t="shared" si="3"/>
        <v>7.4175000000000004</v>
      </c>
      <c r="S23" s="17">
        <f t="shared" si="4"/>
        <v>7.4175000000000004</v>
      </c>
      <c r="T23" s="17">
        <f t="shared" si="5"/>
        <v>7.4175000000000004</v>
      </c>
      <c r="U23" s="17">
        <f t="shared" si="6"/>
        <v>7.4175000000000004</v>
      </c>
      <c r="V23" s="11" t="s">
        <v>25</v>
      </c>
      <c r="W23" s="11"/>
      <c r="X23" s="11"/>
      <c r="Y23" s="18" t="s">
        <v>26</v>
      </c>
    </row>
    <row r="24" spans="1:25" x14ac:dyDescent="0.2">
      <c r="A24" s="11">
        <f t="shared" si="1"/>
        <v>21</v>
      </c>
      <c r="B24" s="12">
        <v>21101</v>
      </c>
      <c r="C24" s="13" t="s">
        <v>45</v>
      </c>
      <c r="D24" s="14" t="s">
        <v>22</v>
      </c>
      <c r="E24" s="11">
        <v>133</v>
      </c>
      <c r="F24" s="15" t="s">
        <v>23</v>
      </c>
      <c r="G24" s="15">
        <v>15</v>
      </c>
      <c r="H24" s="15">
        <v>54</v>
      </c>
      <c r="I24" s="15">
        <v>15</v>
      </c>
      <c r="J24" s="15">
        <v>39</v>
      </c>
      <c r="K24" s="15">
        <v>0</v>
      </c>
      <c r="L24" s="15">
        <v>0</v>
      </c>
      <c r="M24" s="6">
        <v>0</v>
      </c>
      <c r="N24" s="6">
        <f t="shared" si="2"/>
        <v>123</v>
      </c>
      <c r="O24" s="16">
        <v>40.65</v>
      </c>
      <c r="P24" s="8">
        <f t="shared" si="0"/>
        <v>4999.95</v>
      </c>
      <c r="Q24" s="11" t="s">
        <v>24</v>
      </c>
      <c r="R24" s="17">
        <f t="shared" si="3"/>
        <v>1249.9875</v>
      </c>
      <c r="S24" s="17">
        <f t="shared" si="4"/>
        <v>1249.9875</v>
      </c>
      <c r="T24" s="17">
        <f t="shared" si="5"/>
        <v>1249.9875</v>
      </c>
      <c r="U24" s="17">
        <f t="shared" si="6"/>
        <v>1249.9875</v>
      </c>
      <c r="V24" s="11" t="s">
        <v>25</v>
      </c>
      <c r="W24" s="11"/>
      <c r="X24" s="11"/>
      <c r="Y24" s="18" t="s">
        <v>26</v>
      </c>
    </row>
    <row r="25" spans="1:25" x14ac:dyDescent="0.2">
      <c r="A25" s="11">
        <f t="shared" si="1"/>
        <v>22</v>
      </c>
      <c r="B25" s="12">
        <v>21101</v>
      </c>
      <c r="C25" s="13" t="s">
        <v>46</v>
      </c>
      <c r="D25" s="14" t="s">
        <v>22</v>
      </c>
      <c r="E25" s="11">
        <v>133</v>
      </c>
      <c r="F25" s="15" t="s">
        <v>28</v>
      </c>
      <c r="G25" s="15">
        <v>0</v>
      </c>
      <c r="H25" s="15">
        <v>91</v>
      </c>
      <c r="I25" s="15">
        <v>74</v>
      </c>
      <c r="J25" s="15">
        <v>85</v>
      </c>
      <c r="K25" s="15">
        <v>7</v>
      </c>
      <c r="L25" s="15">
        <v>6</v>
      </c>
      <c r="M25" s="6">
        <v>0</v>
      </c>
      <c r="N25" s="6">
        <f t="shared" si="2"/>
        <v>263</v>
      </c>
      <c r="O25" s="16">
        <v>6.25</v>
      </c>
      <c r="P25" s="8">
        <f t="shared" si="0"/>
        <v>1643.75</v>
      </c>
      <c r="Q25" s="11" t="s">
        <v>24</v>
      </c>
      <c r="R25" s="17">
        <f t="shared" si="3"/>
        <v>410.9375</v>
      </c>
      <c r="S25" s="17">
        <f t="shared" si="4"/>
        <v>410.9375</v>
      </c>
      <c r="T25" s="17">
        <f t="shared" si="5"/>
        <v>410.9375</v>
      </c>
      <c r="U25" s="17">
        <f t="shared" si="6"/>
        <v>410.9375</v>
      </c>
      <c r="V25" s="11" t="s">
        <v>25</v>
      </c>
      <c r="W25" s="11"/>
      <c r="X25" s="11"/>
      <c r="Y25" s="18" t="s">
        <v>26</v>
      </c>
    </row>
    <row r="26" spans="1:25" x14ac:dyDescent="0.2">
      <c r="A26" s="11">
        <f t="shared" si="1"/>
        <v>23</v>
      </c>
      <c r="B26" s="12">
        <v>21101</v>
      </c>
      <c r="C26" s="13" t="s">
        <v>47</v>
      </c>
      <c r="D26" s="14" t="s">
        <v>22</v>
      </c>
      <c r="E26" s="11">
        <v>133</v>
      </c>
      <c r="F26" s="15" t="s">
        <v>28</v>
      </c>
      <c r="G26" s="15">
        <v>0</v>
      </c>
      <c r="H26" s="15">
        <v>0</v>
      </c>
      <c r="I26" s="15">
        <v>3</v>
      </c>
      <c r="J26" s="15">
        <v>4</v>
      </c>
      <c r="K26" s="15">
        <v>0</v>
      </c>
      <c r="L26" s="15">
        <v>0</v>
      </c>
      <c r="M26" s="6">
        <v>0</v>
      </c>
      <c r="N26" s="6">
        <f t="shared" si="2"/>
        <v>7</v>
      </c>
      <c r="O26" s="16">
        <v>17.57</v>
      </c>
      <c r="P26" s="8">
        <f t="shared" si="0"/>
        <v>122.99000000000001</v>
      </c>
      <c r="Q26" s="11" t="s">
        <v>24</v>
      </c>
      <c r="R26" s="17">
        <f t="shared" si="3"/>
        <v>30.747500000000002</v>
      </c>
      <c r="S26" s="17">
        <f t="shared" si="4"/>
        <v>30.747500000000002</v>
      </c>
      <c r="T26" s="17">
        <f t="shared" si="5"/>
        <v>30.747500000000002</v>
      </c>
      <c r="U26" s="17">
        <f t="shared" si="6"/>
        <v>30.747500000000002</v>
      </c>
      <c r="V26" s="11" t="s">
        <v>25</v>
      </c>
      <c r="W26" s="11"/>
      <c r="X26" s="11"/>
      <c r="Y26" s="18" t="s">
        <v>26</v>
      </c>
    </row>
    <row r="27" spans="1:25" x14ac:dyDescent="0.2">
      <c r="A27" s="11">
        <f t="shared" si="1"/>
        <v>24</v>
      </c>
      <c r="B27" s="12">
        <v>21101</v>
      </c>
      <c r="C27" s="13" t="s">
        <v>48</v>
      </c>
      <c r="D27" s="14" t="s">
        <v>22</v>
      </c>
      <c r="E27" s="11">
        <v>133</v>
      </c>
      <c r="F27" s="15" t="s">
        <v>28</v>
      </c>
      <c r="G27" s="15">
        <v>0</v>
      </c>
      <c r="H27" s="15">
        <v>15</v>
      </c>
      <c r="I27" s="15">
        <v>1</v>
      </c>
      <c r="J27" s="15">
        <v>8</v>
      </c>
      <c r="K27" s="15">
        <v>0</v>
      </c>
      <c r="L27" s="15">
        <v>0</v>
      </c>
      <c r="M27" s="6">
        <v>0</v>
      </c>
      <c r="N27" s="6">
        <f t="shared" si="2"/>
        <v>24</v>
      </c>
      <c r="O27" s="16">
        <v>10.15</v>
      </c>
      <c r="P27" s="8">
        <f t="shared" si="0"/>
        <v>243.60000000000002</v>
      </c>
      <c r="Q27" s="11" t="s">
        <v>24</v>
      </c>
      <c r="R27" s="17">
        <f t="shared" si="3"/>
        <v>60.900000000000006</v>
      </c>
      <c r="S27" s="17">
        <f t="shared" si="4"/>
        <v>60.900000000000006</v>
      </c>
      <c r="T27" s="17">
        <f t="shared" si="5"/>
        <v>60.900000000000006</v>
      </c>
      <c r="U27" s="17">
        <f t="shared" si="6"/>
        <v>60.900000000000006</v>
      </c>
      <c r="V27" s="11" t="s">
        <v>25</v>
      </c>
      <c r="W27" s="11"/>
      <c r="X27" s="11"/>
      <c r="Y27" s="18" t="s">
        <v>26</v>
      </c>
    </row>
    <row r="28" spans="1:25" x14ac:dyDescent="0.2">
      <c r="A28" s="11">
        <f t="shared" si="1"/>
        <v>25</v>
      </c>
      <c r="B28" s="12">
        <v>21101</v>
      </c>
      <c r="C28" s="13" t="s">
        <v>49</v>
      </c>
      <c r="D28" s="14" t="s">
        <v>22</v>
      </c>
      <c r="E28" s="11">
        <v>133</v>
      </c>
      <c r="F28" s="15" t="s">
        <v>23</v>
      </c>
      <c r="G28" s="15">
        <v>0</v>
      </c>
      <c r="H28" s="15">
        <v>22</v>
      </c>
      <c r="I28" s="15">
        <v>17</v>
      </c>
      <c r="J28" s="15">
        <v>17</v>
      </c>
      <c r="K28" s="15">
        <v>0</v>
      </c>
      <c r="L28" s="15">
        <v>0</v>
      </c>
      <c r="M28" s="6">
        <v>0</v>
      </c>
      <c r="N28" s="6">
        <f t="shared" si="2"/>
        <v>56</v>
      </c>
      <c r="O28" s="16">
        <v>17.66</v>
      </c>
      <c r="P28" s="8">
        <f t="shared" si="0"/>
        <v>988.96</v>
      </c>
      <c r="Q28" s="11" t="s">
        <v>24</v>
      </c>
      <c r="R28" s="17">
        <f t="shared" si="3"/>
        <v>247.24</v>
      </c>
      <c r="S28" s="17">
        <f t="shared" si="4"/>
        <v>247.24</v>
      </c>
      <c r="T28" s="17">
        <f t="shared" si="5"/>
        <v>247.24</v>
      </c>
      <c r="U28" s="17">
        <f t="shared" si="6"/>
        <v>247.24</v>
      </c>
      <c r="V28" s="11" t="s">
        <v>25</v>
      </c>
      <c r="W28" s="11"/>
      <c r="X28" s="11"/>
      <c r="Y28" s="18" t="s">
        <v>26</v>
      </c>
    </row>
    <row r="29" spans="1:25" x14ac:dyDescent="0.2">
      <c r="A29" s="11">
        <f t="shared" si="1"/>
        <v>26</v>
      </c>
      <c r="B29" s="12">
        <v>21101</v>
      </c>
      <c r="C29" s="13" t="s">
        <v>50</v>
      </c>
      <c r="D29" s="14" t="s">
        <v>22</v>
      </c>
      <c r="E29" s="11">
        <v>133</v>
      </c>
      <c r="F29" s="15" t="s">
        <v>23</v>
      </c>
      <c r="G29" s="15">
        <v>1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6">
        <v>0</v>
      </c>
      <c r="N29" s="6">
        <f t="shared" si="2"/>
        <v>1</v>
      </c>
      <c r="O29" s="16">
        <v>43.42</v>
      </c>
      <c r="P29" s="8">
        <f t="shared" si="0"/>
        <v>43.42</v>
      </c>
      <c r="Q29" s="11" t="s">
        <v>24</v>
      </c>
      <c r="R29" s="17">
        <f t="shared" si="3"/>
        <v>10.855</v>
      </c>
      <c r="S29" s="17">
        <f t="shared" si="4"/>
        <v>10.855</v>
      </c>
      <c r="T29" s="17">
        <f t="shared" si="5"/>
        <v>10.855</v>
      </c>
      <c r="U29" s="17">
        <f t="shared" si="6"/>
        <v>10.855</v>
      </c>
      <c r="V29" s="11" t="s">
        <v>25</v>
      </c>
      <c r="W29" s="11"/>
      <c r="X29" s="11"/>
      <c r="Y29" s="18" t="s">
        <v>26</v>
      </c>
    </row>
    <row r="30" spans="1:25" x14ac:dyDescent="0.2">
      <c r="A30" s="11">
        <f t="shared" si="1"/>
        <v>27</v>
      </c>
      <c r="B30" s="12">
        <v>21101</v>
      </c>
      <c r="C30" s="13" t="s">
        <v>51</v>
      </c>
      <c r="D30" s="14" t="s">
        <v>22</v>
      </c>
      <c r="E30" s="11">
        <v>133</v>
      </c>
      <c r="F30" s="15" t="s">
        <v>23</v>
      </c>
      <c r="G30" s="15">
        <v>1</v>
      </c>
      <c r="H30" s="15">
        <v>0</v>
      </c>
      <c r="I30" s="15">
        <v>1</v>
      </c>
      <c r="J30" s="15">
        <v>0</v>
      </c>
      <c r="K30" s="15">
        <v>9</v>
      </c>
      <c r="L30" s="15">
        <v>0</v>
      </c>
      <c r="M30" s="6">
        <v>0</v>
      </c>
      <c r="N30" s="6">
        <f t="shared" si="2"/>
        <v>11</v>
      </c>
      <c r="O30" s="16">
        <v>0.67</v>
      </c>
      <c r="P30" s="8">
        <f t="shared" si="0"/>
        <v>7.37</v>
      </c>
      <c r="Q30" s="11" t="s">
        <v>24</v>
      </c>
      <c r="R30" s="17">
        <f t="shared" si="3"/>
        <v>1.8425</v>
      </c>
      <c r="S30" s="17">
        <f t="shared" si="4"/>
        <v>1.8425</v>
      </c>
      <c r="T30" s="17">
        <f t="shared" si="5"/>
        <v>1.8425</v>
      </c>
      <c r="U30" s="17">
        <f t="shared" si="6"/>
        <v>1.8425</v>
      </c>
      <c r="V30" s="11" t="s">
        <v>25</v>
      </c>
      <c r="W30" s="11"/>
      <c r="X30" s="11"/>
      <c r="Y30" s="18" t="s">
        <v>26</v>
      </c>
    </row>
    <row r="31" spans="1:25" x14ac:dyDescent="0.2">
      <c r="A31" s="11">
        <f t="shared" si="1"/>
        <v>28</v>
      </c>
      <c r="B31" s="12">
        <v>21101</v>
      </c>
      <c r="C31" s="13" t="s">
        <v>52</v>
      </c>
      <c r="D31" s="14" t="s">
        <v>22</v>
      </c>
      <c r="E31" s="11">
        <v>133</v>
      </c>
      <c r="F31" s="15" t="s">
        <v>23</v>
      </c>
      <c r="G31" s="15">
        <v>9</v>
      </c>
      <c r="H31" s="15">
        <v>0</v>
      </c>
      <c r="I31" s="15">
        <v>0</v>
      </c>
      <c r="J31" s="15">
        <v>26</v>
      </c>
      <c r="K31" s="15">
        <v>0</v>
      </c>
      <c r="L31" s="15">
        <v>0</v>
      </c>
      <c r="M31" s="6">
        <v>0</v>
      </c>
      <c r="N31" s="6">
        <f t="shared" si="2"/>
        <v>35</v>
      </c>
      <c r="O31" s="16">
        <v>4.83</v>
      </c>
      <c r="P31" s="8">
        <f t="shared" si="0"/>
        <v>169.05</v>
      </c>
      <c r="Q31" s="11" t="s">
        <v>24</v>
      </c>
      <c r="R31" s="17">
        <f t="shared" si="3"/>
        <v>42.262500000000003</v>
      </c>
      <c r="S31" s="17">
        <f t="shared" si="4"/>
        <v>42.262500000000003</v>
      </c>
      <c r="T31" s="17">
        <f t="shared" si="5"/>
        <v>42.262500000000003</v>
      </c>
      <c r="U31" s="17">
        <f t="shared" si="6"/>
        <v>42.262500000000003</v>
      </c>
      <c r="V31" s="11" t="s">
        <v>25</v>
      </c>
      <c r="W31" s="11"/>
      <c r="X31" s="11"/>
      <c r="Y31" s="18" t="s">
        <v>26</v>
      </c>
    </row>
    <row r="32" spans="1:25" x14ac:dyDescent="0.2">
      <c r="A32" s="11">
        <f t="shared" si="1"/>
        <v>29</v>
      </c>
      <c r="B32" s="12">
        <v>21101</v>
      </c>
      <c r="C32" s="13" t="s">
        <v>53</v>
      </c>
      <c r="D32" s="14" t="s">
        <v>22</v>
      </c>
      <c r="E32" s="11">
        <v>133</v>
      </c>
      <c r="F32" s="15" t="s">
        <v>23</v>
      </c>
      <c r="G32" s="15">
        <v>0</v>
      </c>
      <c r="H32" s="15">
        <v>0</v>
      </c>
      <c r="I32" s="15">
        <v>0</v>
      </c>
      <c r="J32" s="15">
        <v>0</v>
      </c>
      <c r="K32" s="15">
        <v>100</v>
      </c>
      <c r="L32" s="15">
        <v>0</v>
      </c>
      <c r="M32" s="6">
        <v>0</v>
      </c>
      <c r="N32" s="6">
        <f t="shared" si="2"/>
        <v>100</v>
      </c>
      <c r="O32" s="16">
        <v>1.3</v>
      </c>
      <c r="P32" s="8">
        <f t="shared" si="0"/>
        <v>130</v>
      </c>
      <c r="Q32" s="11" t="s">
        <v>24</v>
      </c>
      <c r="R32" s="17">
        <f t="shared" si="3"/>
        <v>32.5</v>
      </c>
      <c r="S32" s="17">
        <f t="shared" si="4"/>
        <v>32.5</v>
      </c>
      <c r="T32" s="17">
        <f t="shared" si="5"/>
        <v>32.5</v>
      </c>
      <c r="U32" s="17">
        <f t="shared" si="6"/>
        <v>32.5</v>
      </c>
      <c r="V32" s="11" t="s">
        <v>25</v>
      </c>
      <c r="W32" s="11"/>
      <c r="X32" s="11"/>
      <c r="Y32" s="18" t="s">
        <v>26</v>
      </c>
    </row>
    <row r="33" spans="1:25" x14ac:dyDescent="0.2">
      <c r="A33" s="11">
        <f t="shared" si="1"/>
        <v>30</v>
      </c>
      <c r="B33" s="12">
        <v>21101</v>
      </c>
      <c r="C33" s="13" t="s">
        <v>54</v>
      </c>
      <c r="D33" s="14" t="s">
        <v>22</v>
      </c>
      <c r="E33" s="11">
        <v>133</v>
      </c>
      <c r="F33" s="15" t="s">
        <v>23</v>
      </c>
      <c r="G33" s="15">
        <v>1</v>
      </c>
      <c r="H33" s="15">
        <v>3</v>
      </c>
      <c r="I33" s="15">
        <v>0</v>
      </c>
      <c r="J33" s="15">
        <v>0</v>
      </c>
      <c r="K33" s="15">
        <v>0</v>
      </c>
      <c r="L33" s="15">
        <v>0</v>
      </c>
      <c r="M33" s="6">
        <v>0</v>
      </c>
      <c r="N33" s="6">
        <f t="shared" si="2"/>
        <v>4</v>
      </c>
      <c r="O33" s="16">
        <v>29.73</v>
      </c>
      <c r="P33" s="8">
        <f t="shared" si="0"/>
        <v>118.92</v>
      </c>
      <c r="Q33" s="11" t="s">
        <v>24</v>
      </c>
      <c r="R33" s="17">
        <f t="shared" si="3"/>
        <v>29.73</v>
      </c>
      <c r="S33" s="17">
        <f t="shared" si="4"/>
        <v>29.73</v>
      </c>
      <c r="T33" s="17">
        <f t="shared" si="5"/>
        <v>29.73</v>
      </c>
      <c r="U33" s="17">
        <f t="shared" si="6"/>
        <v>29.73</v>
      </c>
      <c r="V33" s="11" t="s">
        <v>25</v>
      </c>
      <c r="W33" s="11"/>
      <c r="X33" s="11"/>
      <c r="Y33" s="18" t="s">
        <v>26</v>
      </c>
    </row>
    <row r="34" spans="1:25" x14ac:dyDescent="0.2">
      <c r="A34" s="11">
        <f t="shared" si="1"/>
        <v>31</v>
      </c>
      <c r="B34" s="12">
        <v>21101</v>
      </c>
      <c r="C34" s="13" t="s">
        <v>55</v>
      </c>
      <c r="D34" s="14" t="s">
        <v>22</v>
      </c>
      <c r="E34" s="11">
        <v>133</v>
      </c>
      <c r="F34" s="15" t="s">
        <v>23</v>
      </c>
      <c r="G34" s="15">
        <v>12</v>
      </c>
      <c r="H34" s="15">
        <v>15</v>
      </c>
      <c r="I34" s="15">
        <v>1</v>
      </c>
      <c r="J34" s="15">
        <v>0</v>
      </c>
      <c r="K34" s="15">
        <v>0</v>
      </c>
      <c r="L34" s="15">
        <v>0</v>
      </c>
      <c r="M34" s="6">
        <v>0</v>
      </c>
      <c r="N34" s="6">
        <f t="shared" si="2"/>
        <v>28</v>
      </c>
      <c r="O34" s="16">
        <v>11.7</v>
      </c>
      <c r="P34" s="8">
        <f t="shared" si="0"/>
        <v>327.59999999999997</v>
      </c>
      <c r="Q34" s="11" t="s">
        <v>24</v>
      </c>
      <c r="R34" s="17">
        <f t="shared" si="3"/>
        <v>81.899999999999991</v>
      </c>
      <c r="S34" s="17">
        <f t="shared" si="4"/>
        <v>81.899999999999991</v>
      </c>
      <c r="T34" s="17">
        <f t="shared" si="5"/>
        <v>81.899999999999991</v>
      </c>
      <c r="U34" s="17">
        <f t="shared" si="6"/>
        <v>81.899999999999991</v>
      </c>
      <c r="V34" s="11" t="s">
        <v>25</v>
      </c>
      <c r="W34" s="11"/>
      <c r="X34" s="11"/>
      <c r="Y34" s="18" t="s">
        <v>26</v>
      </c>
    </row>
    <row r="35" spans="1:25" x14ac:dyDescent="0.2">
      <c r="A35" s="11">
        <f t="shared" si="1"/>
        <v>32</v>
      </c>
      <c r="B35" s="12">
        <v>21101</v>
      </c>
      <c r="C35" s="13" t="s">
        <v>56</v>
      </c>
      <c r="D35" s="14" t="s">
        <v>22</v>
      </c>
      <c r="E35" s="11">
        <v>133</v>
      </c>
      <c r="F35" s="15" t="s">
        <v>23</v>
      </c>
      <c r="G35" s="15">
        <v>1</v>
      </c>
      <c r="H35" s="15">
        <v>0</v>
      </c>
      <c r="I35" s="15">
        <v>13</v>
      </c>
      <c r="J35" s="15">
        <v>2</v>
      </c>
      <c r="K35" s="15">
        <v>0</v>
      </c>
      <c r="L35" s="15">
        <v>0</v>
      </c>
      <c r="M35" s="6">
        <v>0</v>
      </c>
      <c r="N35" s="6">
        <f t="shared" si="2"/>
        <v>16</v>
      </c>
      <c r="O35" s="16">
        <v>16.77</v>
      </c>
      <c r="P35" s="8">
        <f t="shared" si="0"/>
        <v>268.32</v>
      </c>
      <c r="Q35" s="11" t="s">
        <v>24</v>
      </c>
      <c r="R35" s="17">
        <f t="shared" si="3"/>
        <v>67.08</v>
      </c>
      <c r="S35" s="17">
        <f t="shared" si="4"/>
        <v>67.08</v>
      </c>
      <c r="T35" s="17">
        <f t="shared" si="5"/>
        <v>67.08</v>
      </c>
      <c r="U35" s="17">
        <f t="shared" si="6"/>
        <v>67.08</v>
      </c>
      <c r="V35" s="11" t="s">
        <v>25</v>
      </c>
      <c r="W35" s="11"/>
      <c r="X35" s="11"/>
      <c r="Y35" s="18" t="s">
        <v>26</v>
      </c>
    </row>
    <row r="36" spans="1:25" x14ac:dyDescent="0.2">
      <c r="A36" s="11">
        <f t="shared" si="1"/>
        <v>33</v>
      </c>
      <c r="B36" s="12">
        <v>21101</v>
      </c>
      <c r="C36" s="13" t="s">
        <v>57</v>
      </c>
      <c r="D36" s="14" t="s">
        <v>22</v>
      </c>
      <c r="E36" s="11">
        <v>133</v>
      </c>
      <c r="F36" s="15" t="s">
        <v>23</v>
      </c>
      <c r="G36" s="15">
        <v>26</v>
      </c>
      <c r="H36" s="15">
        <v>0</v>
      </c>
      <c r="I36" s="15">
        <v>5</v>
      </c>
      <c r="J36" s="15">
        <v>0</v>
      </c>
      <c r="K36" s="15">
        <v>0</v>
      </c>
      <c r="L36" s="15">
        <v>4</v>
      </c>
      <c r="M36" s="6">
        <v>0</v>
      </c>
      <c r="N36" s="6">
        <f t="shared" si="2"/>
        <v>35</v>
      </c>
      <c r="O36" s="16">
        <v>16.940000000000001</v>
      </c>
      <c r="P36" s="8">
        <f t="shared" ref="P36:P67" si="7">+N36*O36</f>
        <v>592.90000000000009</v>
      </c>
      <c r="Q36" s="11" t="s">
        <v>24</v>
      </c>
      <c r="R36" s="17">
        <f t="shared" si="3"/>
        <v>148.22500000000002</v>
      </c>
      <c r="S36" s="17">
        <f t="shared" si="4"/>
        <v>148.22500000000002</v>
      </c>
      <c r="T36" s="17">
        <f t="shared" si="5"/>
        <v>148.22500000000002</v>
      </c>
      <c r="U36" s="17">
        <f t="shared" si="6"/>
        <v>148.22500000000002</v>
      </c>
      <c r="V36" s="11" t="s">
        <v>25</v>
      </c>
      <c r="W36" s="11"/>
      <c r="X36" s="11"/>
      <c r="Y36" s="18" t="s">
        <v>26</v>
      </c>
    </row>
    <row r="37" spans="1:25" x14ac:dyDescent="0.2">
      <c r="A37" s="11">
        <f t="shared" si="1"/>
        <v>34</v>
      </c>
      <c r="B37" s="12">
        <v>21101</v>
      </c>
      <c r="C37" s="13" t="s">
        <v>58</v>
      </c>
      <c r="D37" s="14" t="s">
        <v>22</v>
      </c>
      <c r="E37" s="11">
        <v>133</v>
      </c>
      <c r="F37" s="15" t="s">
        <v>23</v>
      </c>
      <c r="G37" s="15">
        <v>0</v>
      </c>
      <c r="H37" s="15">
        <v>0</v>
      </c>
      <c r="I37" s="15">
        <v>5</v>
      </c>
      <c r="J37" s="15">
        <v>0</v>
      </c>
      <c r="K37" s="15">
        <v>0</v>
      </c>
      <c r="L37" s="15">
        <v>0</v>
      </c>
      <c r="M37" s="6">
        <v>0</v>
      </c>
      <c r="N37" s="6">
        <f t="shared" si="2"/>
        <v>5</v>
      </c>
      <c r="O37" s="16">
        <v>48.61</v>
      </c>
      <c r="P37" s="8">
        <f t="shared" si="7"/>
        <v>243.05</v>
      </c>
      <c r="Q37" s="11" t="s">
        <v>24</v>
      </c>
      <c r="R37" s="17">
        <f t="shared" si="3"/>
        <v>60.762500000000003</v>
      </c>
      <c r="S37" s="17">
        <f t="shared" si="4"/>
        <v>60.762500000000003</v>
      </c>
      <c r="T37" s="17">
        <f t="shared" si="5"/>
        <v>60.762500000000003</v>
      </c>
      <c r="U37" s="17">
        <f t="shared" si="6"/>
        <v>60.762500000000003</v>
      </c>
      <c r="V37" s="11" t="s">
        <v>25</v>
      </c>
      <c r="W37" s="11"/>
      <c r="X37" s="11"/>
      <c r="Y37" s="18" t="s">
        <v>26</v>
      </c>
    </row>
    <row r="38" spans="1:25" x14ac:dyDescent="0.2">
      <c r="A38" s="11">
        <f t="shared" si="1"/>
        <v>35</v>
      </c>
      <c r="B38" s="12">
        <v>21101</v>
      </c>
      <c r="C38" s="13" t="s">
        <v>59</v>
      </c>
      <c r="D38" s="14" t="s">
        <v>22</v>
      </c>
      <c r="E38" s="11">
        <v>133</v>
      </c>
      <c r="F38" s="15" t="s">
        <v>23</v>
      </c>
      <c r="G38" s="15">
        <v>4</v>
      </c>
      <c r="H38" s="15">
        <v>0</v>
      </c>
      <c r="I38" s="15">
        <v>2</v>
      </c>
      <c r="J38" s="15">
        <v>2</v>
      </c>
      <c r="K38" s="15">
        <v>0</v>
      </c>
      <c r="L38" s="15">
        <v>0</v>
      </c>
      <c r="M38" s="6">
        <v>0</v>
      </c>
      <c r="N38" s="6">
        <f t="shared" si="2"/>
        <v>8</v>
      </c>
      <c r="O38" s="16">
        <v>68.91</v>
      </c>
      <c r="P38" s="8">
        <f t="shared" si="7"/>
        <v>551.28</v>
      </c>
      <c r="Q38" s="11" t="s">
        <v>24</v>
      </c>
      <c r="R38" s="17">
        <f t="shared" si="3"/>
        <v>137.82</v>
      </c>
      <c r="S38" s="17">
        <f t="shared" si="4"/>
        <v>137.82</v>
      </c>
      <c r="T38" s="17">
        <f t="shared" si="5"/>
        <v>137.82</v>
      </c>
      <c r="U38" s="17">
        <f t="shared" si="6"/>
        <v>137.82</v>
      </c>
      <c r="V38" s="11" t="s">
        <v>25</v>
      </c>
      <c r="W38" s="11"/>
      <c r="X38" s="11"/>
      <c r="Y38" s="18" t="s">
        <v>26</v>
      </c>
    </row>
    <row r="39" spans="1:25" x14ac:dyDescent="0.2">
      <c r="A39" s="11">
        <f t="shared" si="1"/>
        <v>36</v>
      </c>
      <c r="B39" s="12">
        <v>21101</v>
      </c>
      <c r="C39" s="13" t="s">
        <v>60</v>
      </c>
      <c r="D39" s="14" t="s">
        <v>22</v>
      </c>
      <c r="E39" s="11">
        <v>133</v>
      </c>
      <c r="F39" s="15" t="s">
        <v>23</v>
      </c>
      <c r="G39" s="15">
        <v>50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6">
        <v>0</v>
      </c>
      <c r="N39" s="6">
        <f t="shared" si="2"/>
        <v>50</v>
      </c>
      <c r="O39" s="16">
        <v>9.1</v>
      </c>
      <c r="P39" s="8">
        <f t="shared" si="7"/>
        <v>455</v>
      </c>
      <c r="Q39" s="11" t="s">
        <v>24</v>
      </c>
      <c r="R39" s="17">
        <f t="shared" si="3"/>
        <v>113.75</v>
      </c>
      <c r="S39" s="17">
        <f t="shared" si="4"/>
        <v>113.75</v>
      </c>
      <c r="T39" s="17">
        <f t="shared" si="5"/>
        <v>113.75</v>
      </c>
      <c r="U39" s="17">
        <f t="shared" si="6"/>
        <v>113.75</v>
      </c>
      <c r="V39" s="11" t="s">
        <v>25</v>
      </c>
      <c r="W39" s="11"/>
      <c r="X39" s="11"/>
      <c r="Y39" s="18" t="s">
        <v>26</v>
      </c>
    </row>
    <row r="40" spans="1:25" x14ac:dyDescent="0.2">
      <c r="A40" s="11">
        <f t="shared" si="1"/>
        <v>37</v>
      </c>
      <c r="B40" s="12">
        <v>21101</v>
      </c>
      <c r="C40" s="13" t="s">
        <v>61</v>
      </c>
      <c r="D40" s="14" t="s">
        <v>22</v>
      </c>
      <c r="E40" s="11">
        <v>133</v>
      </c>
      <c r="F40" s="15" t="s">
        <v>23</v>
      </c>
      <c r="G40" s="15">
        <v>9</v>
      </c>
      <c r="H40" s="15">
        <v>8</v>
      </c>
      <c r="I40" s="15">
        <v>22</v>
      </c>
      <c r="J40" s="15">
        <v>0</v>
      </c>
      <c r="K40" s="15">
        <v>3</v>
      </c>
      <c r="L40" s="15">
        <v>2</v>
      </c>
      <c r="M40" s="6">
        <v>0</v>
      </c>
      <c r="N40" s="6">
        <f t="shared" si="2"/>
        <v>44</v>
      </c>
      <c r="O40" s="16">
        <v>122.89</v>
      </c>
      <c r="P40" s="8">
        <f t="shared" si="7"/>
        <v>5407.16</v>
      </c>
      <c r="Q40" s="11" t="s">
        <v>24</v>
      </c>
      <c r="R40" s="17">
        <f t="shared" si="3"/>
        <v>1351.79</v>
      </c>
      <c r="S40" s="17">
        <f t="shared" si="4"/>
        <v>1351.79</v>
      </c>
      <c r="T40" s="17">
        <f t="shared" si="5"/>
        <v>1351.79</v>
      </c>
      <c r="U40" s="17">
        <f t="shared" si="6"/>
        <v>1351.79</v>
      </c>
      <c r="V40" s="11" t="s">
        <v>25</v>
      </c>
      <c r="W40" s="11"/>
      <c r="X40" s="11"/>
      <c r="Y40" s="18" t="s">
        <v>26</v>
      </c>
    </row>
    <row r="41" spans="1:25" x14ac:dyDescent="0.2">
      <c r="A41" s="11">
        <f t="shared" si="1"/>
        <v>38</v>
      </c>
      <c r="B41" s="12">
        <v>21101</v>
      </c>
      <c r="C41" s="13" t="s">
        <v>62</v>
      </c>
      <c r="D41" s="14" t="s">
        <v>22</v>
      </c>
      <c r="E41" s="11">
        <v>133</v>
      </c>
      <c r="F41" s="15" t="s">
        <v>63</v>
      </c>
      <c r="G41" s="15">
        <v>4</v>
      </c>
      <c r="H41" s="15">
        <v>4</v>
      </c>
      <c r="I41" s="15">
        <v>0</v>
      </c>
      <c r="J41" s="15">
        <v>0</v>
      </c>
      <c r="K41" s="15">
        <v>0</v>
      </c>
      <c r="L41" s="15">
        <v>0</v>
      </c>
      <c r="M41" s="6">
        <v>0</v>
      </c>
      <c r="N41" s="6">
        <f t="shared" si="2"/>
        <v>8</v>
      </c>
      <c r="O41" s="16">
        <v>19.96</v>
      </c>
      <c r="P41" s="8">
        <f t="shared" si="7"/>
        <v>159.68</v>
      </c>
      <c r="Q41" s="11" t="s">
        <v>24</v>
      </c>
      <c r="R41" s="17">
        <f t="shared" si="3"/>
        <v>39.92</v>
      </c>
      <c r="S41" s="17">
        <f t="shared" si="4"/>
        <v>39.92</v>
      </c>
      <c r="T41" s="17">
        <f t="shared" si="5"/>
        <v>39.92</v>
      </c>
      <c r="U41" s="17">
        <f t="shared" si="6"/>
        <v>39.92</v>
      </c>
      <c r="V41" s="11" t="s">
        <v>25</v>
      </c>
      <c r="W41" s="11"/>
      <c r="X41" s="11"/>
      <c r="Y41" s="18" t="s">
        <v>26</v>
      </c>
    </row>
    <row r="42" spans="1:25" x14ac:dyDescent="0.2">
      <c r="A42" s="11">
        <f t="shared" si="1"/>
        <v>39</v>
      </c>
      <c r="B42" s="12">
        <v>21101</v>
      </c>
      <c r="C42" s="13" t="s">
        <v>64</v>
      </c>
      <c r="D42" s="14" t="s">
        <v>22</v>
      </c>
      <c r="E42" s="11">
        <v>133</v>
      </c>
      <c r="F42" s="15" t="s">
        <v>63</v>
      </c>
      <c r="G42" s="15">
        <v>0</v>
      </c>
      <c r="H42" s="15">
        <v>0</v>
      </c>
      <c r="I42" s="15">
        <v>2</v>
      </c>
      <c r="J42" s="15">
        <v>0</v>
      </c>
      <c r="K42" s="15">
        <v>0</v>
      </c>
      <c r="L42" s="15">
        <v>0</v>
      </c>
      <c r="M42" s="6">
        <v>0</v>
      </c>
      <c r="N42" s="6">
        <f t="shared" si="2"/>
        <v>2</v>
      </c>
      <c r="O42" s="16">
        <v>192.4</v>
      </c>
      <c r="P42" s="8">
        <f t="shared" si="7"/>
        <v>384.8</v>
      </c>
      <c r="Q42" s="11" t="s">
        <v>24</v>
      </c>
      <c r="R42" s="17">
        <f t="shared" si="3"/>
        <v>96.2</v>
      </c>
      <c r="S42" s="17">
        <f t="shared" si="4"/>
        <v>96.2</v>
      </c>
      <c r="T42" s="17">
        <f t="shared" si="5"/>
        <v>96.2</v>
      </c>
      <c r="U42" s="17">
        <f t="shared" si="6"/>
        <v>96.2</v>
      </c>
      <c r="V42" s="11" t="s">
        <v>25</v>
      </c>
      <c r="W42" s="11"/>
      <c r="X42" s="11"/>
      <c r="Y42" s="18" t="s">
        <v>26</v>
      </c>
    </row>
    <row r="43" spans="1:25" x14ac:dyDescent="0.2">
      <c r="A43" s="11">
        <f t="shared" si="1"/>
        <v>40</v>
      </c>
      <c r="B43" s="12">
        <v>21101</v>
      </c>
      <c r="C43" s="60" t="s">
        <v>65</v>
      </c>
      <c r="D43" s="14" t="s">
        <v>22</v>
      </c>
      <c r="E43" s="11">
        <v>133</v>
      </c>
      <c r="F43" s="15" t="s">
        <v>23</v>
      </c>
      <c r="G43" s="15">
        <v>1</v>
      </c>
      <c r="H43" s="15">
        <v>8</v>
      </c>
      <c r="I43" s="15">
        <v>0</v>
      </c>
      <c r="J43" s="15">
        <v>0</v>
      </c>
      <c r="K43" s="15">
        <v>0</v>
      </c>
      <c r="L43" s="15">
        <v>0</v>
      </c>
      <c r="M43" s="6">
        <v>0</v>
      </c>
      <c r="N43" s="6">
        <f t="shared" si="2"/>
        <v>9</v>
      </c>
      <c r="O43" s="16">
        <v>6.82</v>
      </c>
      <c r="P43" s="8">
        <f t="shared" si="7"/>
        <v>61.38</v>
      </c>
      <c r="Q43" s="11" t="s">
        <v>24</v>
      </c>
      <c r="R43" s="17">
        <f t="shared" si="3"/>
        <v>15.345000000000001</v>
      </c>
      <c r="S43" s="17">
        <f t="shared" si="4"/>
        <v>15.345000000000001</v>
      </c>
      <c r="T43" s="17">
        <f t="shared" si="5"/>
        <v>15.345000000000001</v>
      </c>
      <c r="U43" s="17">
        <f t="shared" si="6"/>
        <v>15.345000000000001</v>
      </c>
      <c r="V43" s="11" t="s">
        <v>25</v>
      </c>
      <c r="W43" s="11"/>
      <c r="X43" s="11"/>
      <c r="Y43" s="18" t="s">
        <v>26</v>
      </c>
    </row>
    <row r="44" spans="1:25" x14ac:dyDescent="0.2">
      <c r="A44" s="11">
        <f t="shared" si="1"/>
        <v>41</v>
      </c>
      <c r="B44" s="12">
        <v>21101</v>
      </c>
      <c r="C44" s="13" t="s">
        <v>66</v>
      </c>
      <c r="D44" s="14" t="s">
        <v>22</v>
      </c>
      <c r="E44" s="11">
        <v>133</v>
      </c>
      <c r="F44" s="15" t="s">
        <v>63</v>
      </c>
      <c r="G44" s="15">
        <v>15</v>
      </c>
      <c r="H44" s="15">
        <v>25</v>
      </c>
      <c r="I44" s="15">
        <v>49</v>
      </c>
      <c r="J44" s="15">
        <v>25</v>
      </c>
      <c r="K44" s="15">
        <v>5</v>
      </c>
      <c r="L44" s="15">
        <v>2</v>
      </c>
      <c r="M44" s="6">
        <v>0</v>
      </c>
      <c r="N44" s="6">
        <f t="shared" si="2"/>
        <v>121</v>
      </c>
      <c r="O44" s="16">
        <v>120</v>
      </c>
      <c r="P44" s="8">
        <f t="shared" si="7"/>
        <v>14520</v>
      </c>
      <c r="Q44" s="11" t="s">
        <v>24</v>
      </c>
      <c r="R44" s="17">
        <f>+P44/4</f>
        <v>3630</v>
      </c>
      <c r="S44" s="17">
        <f>+P44/4</f>
        <v>3630</v>
      </c>
      <c r="T44" s="17">
        <f>+P44/4</f>
        <v>3630</v>
      </c>
      <c r="U44" s="17">
        <f>+P44/4</f>
        <v>3630</v>
      </c>
      <c r="V44" s="11" t="s">
        <v>25</v>
      </c>
      <c r="W44" s="11"/>
      <c r="X44" s="11"/>
      <c r="Y44" s="18"/>
    </row>
    <row r="45" spans="1:25" x14ac:dyDescent="0.2">
      <c r="A45" s="11">
        <f t="shared" si="1"/>
        <v>42</v>
      </c>
      <c r="B45" s="12">
        <v>21101</v>
      </c>
      <c r="C45" s="13" t="s">
        <v>67</v>
      </c>
      <c r="D45" s="14" t="s">
        <v>22</v>
      </c>
      <c r="E45" s="11">
        <v>133</v>
      </c>
      <c r="F45" s="15" t="s">
        <v>63</v>
      </c>
      <c r="G45" s="15">
        <v>1</v>
      </c>
      <c r="H45" s="15">
        <v>1</v>
      </c>
      <c r="I45" s="15">
        <v>3</v>
      </c>
      <c r="J45" s="15">
        <v>0</v>
      </c>
      <c r="K45" s="15">
        <v>0</v>
      </c>
      <c r="L45" s="15">
        <v>0</v>
      </c>
      <c r="M45" s="6">
        <v>0</v>
      </c>
      <c r="N45" s="6">
        <f t="shared" si="2"/>
        <v>5</v>
      </c>
      <c r="O45" s="16">
        <v>151.06</v>
      </c>
      <c r="P45" s="8">
        <f t="shared" si="7"/>
        <v>755.3</v>
      </c>
      <c r="Q45" s="11" t="s">
        <v>24</v>
      </c>
      <c r="R45" s="17">
        <f t="shared" si="3"/>
        <v>188.82499999999999</v>
      </c>
      <c r="S45" s="17">
        <f t="shared" si="4"/>
        <v>188.82499999999999</v>
      </c>
      <c r="T45" s="17">
        <f t="shared" si="5"/>
        <v>188.82499999999999</v>
      </c>
      <c r="U45" s="17">
        <f t="shared" si="6"/>
        <v>188.82499999999999</v>
      </c>
      <c r="V45" s="11" t="s">
        <v>25</v>
      </c>
      <c r="W45" s="11"/>
      <c r="X45" s="11"/>
      <c r="Y45" s="18" t="s">
        <v>26</v>
      </c>
    </row>
    <row r="46" spans="1:25" x14ac:dyDescent="0.2">
      <c r="A46" s="11">
        <f t="shared" si="1"/>
        <v>43</v>
      </c>
      <c r="B46" s="12">
        <v>21101</v>
      </c>
      <c r="C46" s="13" t="s">
        <v>68</v>
      </c>
      <c r="D46" s="14" t="s">
        <v>22</v>
      </c>
      <c r="E46" s="11">
        <v>133</v>
      </c>
      <c r="F46" s="15" t="s">
        <v>23</v>
      </c>
      <c r="G46" s="15">
        <v>1</v>
      </c>
      <c r="H46" s="15">
        <v>1</v>
      </c>
      <c r="I46" s="15">
        <v>1</v>
      </c>
      <c r="J46" s="15">
        <v>0</v>
      </c>
      <c r="K46" s="15">
        <v>0</v>
      </c>
      <c r="L46" s="15">
        <v>0</v>
      </c>
      <c r="M46" s="6">
        <v>0</v>
      </c>
      <c r="N46" s="6">
        <f t="shared" si="2"/>
        <v>3</v>
      </c>
      <c r="O46" s="16">
        <v>166.07</v>
      </c>
      <c r="P46" s="8">
        <f t="shared" si="7"/>
        <v>498.21</v>
      </c>
      <c r="Q46" s="11" t="s">
        <v>24</v>
      </c>
      <c r="R46" s="17">
        <f t="shared" si="3"/>
        <v>124.55249999999999</v>
      </c>
      <c r="S46" s="17">
        <f t="shared" si="4"/>
        <v>124.55249999999999</v>
      </c>
      <c r="T46" s="17">
        <f t="shared" si="5"/>
        <v>124.55249999999999</v>
      </c>
      <c r="U46" s="17">
        <f t="shared" si="6"/>
        <v>124.55249999999999</v>
      </c>
      <c r="V46" s="11" t="s">
        <v>25</v>
      </c>
      <c r="W46" s="11"/>
      <c r="X46" s="11"/>
      <c r="Y46" s="18" t="s">
        <v>26</v>
      </c>
    </row>
    <row r="47" spans="1:25" x14ac:dyDescent="0.2">
      <c r="A47" s="11">
        <f t="shared" si="1"/>
        <v>44</v>
      </c>
      <c r="B47" s="12">
        <v>21101</v>
      </c>
      <c r="C47" s="13" t="s">
        <v>69</v>
      </c>
      <c r="D47" s="14" t="s">
        <v>22</v>
      </c>
      <c r="E47" s="11">
        <v>133</v>
      </c>
      <c r="F47" s="15" t="s">
        <v>23</v>
      </c>
      <c r="G47" s="15">
        <v>0</v>
      </c>
      <c r="H47" s="15">
        <v>1</v>
      </c>
      <c r="I47" s="15">
        <v>0</v>
      </c>
      <c r="J47" s="15">
        <v>4</v>
      </c>
      <c r="K47" s="15">
        <v>0</v>
      </c>
      <c r="L47" s="15">
        <v>0</v>
      </c>
      <c r="M47" s="6">
        <v>0</v>
      </c>
      <c r="N47" s="6">
        <f t="shared" si="2"/>
        <v>5</v>
      </c>
      <c r="O47" s="16">
        <v>244.83</v>
      </c>
      <c r="P47" s="8">
        <f t="shared" si="7"/>
        <v>1224.1500000000001</v>
      </c>
      <c r="Q47" s="11" t="s">
        <v>24</v>
      </c>
      <c r="R47" s="17">
        <f t="shared" si="3"/>
        <v>306.03750000000002</v>
      </c>
      <c r="S47" s="17">
        <f t="shared" si="4"/>
        <v>306.03750000000002</v>
      </c>
      <c r="T47" s="17">
        <f t="shared" si="5"/>
        <v>306.03750000000002</v>
      </c>
      <c r="U47" s="17">
        <f t="shared" si="6"/>
        <v>306.03750000000002</v>
      </c>
      <c r="V47" s="11" t="s">
        <v>25</v>
      </c>
      <c r="W47" s="11"/>
      <c r="X47" s="11"/>
      <c r="Y47" s="18" t="s">
        <v>26</v>
      </c>
    </row>
    <row r="48" spans="1:25" x14ac:dyDescent="0.2">
      <c r="A48" s="11">
        <f t="shared" si="1"/>
        <v>45</v>
      </c>
      <c r="B48" s="12">
        <v>21101</v>
      </c>
      <c r="C48" s="13" t="s">
        <v>70</v>
      </c>
      <c r="D48" s="14" t="s">
        <v>22</v>
      </c>
      <c r="E48" s="11">
        <v>133</v>
      </c>
      <c r="F48" s="15" t="s">
        <v>28</v>
      </c>
      <c r="G48" s="15">
        <v>15</v>
      </c>
      <c r="H48" s="15">
        <v>4</v>
      </c>
      <c r="I48" s="15">
        <v>6</v>
      </c>
      <c r="J48" s="15">
        <v>11</v>
      </c>
      <c r="K48" s="15">
        <v>1</v>
      </c>
      <c r="L48" s="15">
        <v>1</v>
      </c>
      <c r="M48" s="6">
        <v>0</v>
      </c>
      <c r="N48" s="6">
        <f t="shared" si="2"/>
        <v>38</v>
      </c>
      <c r="O48" s="16">
        <v>13.82</v>
      </c>
      <c r="P48" s="8">
        <f t="shared" si="7"/>
        <v>525.16</v>
      </c>
      <c r="Q48" s="11" t="s">
        <v>24</v>
      </c>
      <c r="R48" s="17">
        <f t="shared" si="3"/>
        <v>131.29</v>
      </c>
      <c r="S48" s="17">
        <f t="shared" si="4"/>
        <v>131.29</v>
      </c>
      <c r="T48" s="17">
        <f t="shared" si="5"/>
        <v>131.29</v>
      </c>
      <c r="U48" s="17">
        <f t="shared" si="6"/>
        <v>131.29</v>
      </c>
      <c r="V48" s="11" t="s">
        <v>25</v>
      </c>
      <c r="W48" s="11"/>
      <c r="X48" s="11"/>
      <c r="Y48" s="18" t="s">
        <v>26</v>
      </c>
    </row>
    <row r="49" spans="1:25" x14ac:dyDescent="0.2">
      <c r="A49" s="11">
        <f t="shared" si="1"/>
        <v>46</v>
      </c>
      <c r="B49" s="12">
        <v>21101</v>
      </c>
      <c r="C49" s="13" t="s">
        <v>71</v>
      </c>
      <c r="D49" s="14" t="s">
        <v>22</v>
      </c>
      <c r="E49" s="11">
        <v>133</v>
      </c>
      <c r="F49" s="15" t="s">
        <v>28</v>
      </c>
      <c r="G49" s="15">
        <v>0</v>
      </c>
      <c r="H49" s="15">
        <v>2</v>
      </c>
      <c r="I49" s="15">
        <v>0</v>
      </c>
      <c r="J49" s="15">
        <v>0</v>
      </c>
      <c r="K49" s="15">
        <v>0</v>
      </c>
      <c r="L49" s="15">
        <v>0</v>
      </c>
      <c r="M49" s="6">
        <v>0</v>
      </c>
      <c r="N49" s="6">
        <f t="shared" si="2"/>
        <v>2</v>
      </c>
      <c r="O49" s="16">
        <v>26.78</v>
      </c>
      <c r="P49" s="8">
        <f t="shared" si="7"/>
        <v>53.56</v>
      </c>
      <c r="Q49" s="11" t="s">
        <v>24</v>
      </c>
      <c r="R49" s="17">
        <f t="shared" si="3"/>
        <v>13.39</v>
      </c>
      <c r="S49" s="17">
        <f t="shared" si="4"/>
        <v>13.39</v>
      </c>
      <c r="T49" s="17">
        <f t="shared" si="5"/>
        <v>13.39</v>
      </c>
      <c r="U49" s="17">
        <f t="shared" si="6"/>
        <v>13.39</v>
      </c>
      <c r="V49" s="11" t="s">
        <v>25</v>
      </c>
      <c r="W49" s="11"/>
      <c r="X49" s="11"/>
      <c r="Y49" s="18" t="s">
        <v>26</v>
      </c>
    </row>
    <row r="50" spans="1:25" x14ac:dyDescent="0.2">
      <c r="A50" s="11">
        <f t="shared" si="1"/>
        <v>47</v>
      </c>
      <c r="B50" s="12">
        <v>21101</v>
      </c>
      <c r="C50" s="13" t="s">
        <v>72</v>
      </c>
      <c r="D50" s="14" t="s">
        <v>22</v>
      </c>
      <c r="E50" s="11">
        <v>133</v>
      </c>
      <c r="F50" s="15" t="s">
        <v>23</v>
      </c>
      <c r="G50" s="15">
        <v>1</v>
      </c>
      <c r="H50" s="15">
        <v>0</v>
      </c>
      <c r="I50" s="15">
        <v>0</v>
      </c>
      <c r="J50" s="15">
        <v>1</v>
      </c>
      <c r="K50" s="15">
        <v>0</v>
      </c>
      <c r="L50" s="15">
        <v>0</v>
      </c>
      <c r="M50" s="6">
        <v>0</v>
      </c>
      <c r="N50" s="6">
        <f t="shared" si="2"/>
        <v>2</v>
      </c>
      <c r="O50" s="16">
        <v>1009.29</v>
      </c>
      <c r="P50" s="8">
        <f t="shared" si="7"/>
        <v>2018.58</v>
      </c>
      <c r="Q50" s="11" t="s">
        <v>24</v>
      </c>
      <c r="R50" s="17">
        <f t="shared" si="3"/>
        <v>504.64499999999998</v>
      </c>
      <c r="S50" s="17">
        <f t="shared" si="4"/>
        <v>504.64499999999998</v>
      </c>
      <c r="T50" s="17">
        <f t="shared" si="5"/>
        <v>504.64499999999998</v>
      </c>
      <c r="U50" s="17">
        <f t="shared" si="6"/>
        <v>504.64499999999998</v>
      </c>
      <c r="V50" s="11" t="s">
        <v>25</v>
      </c>
      <c r="W50" s="11"/>
      <c r="X50" s="11"/>
      <c r="Y50" s="18" t="s">
        <v>26</v>
      </c>
    </row>
    <row r="51" spans="1:25" x14ac:dyDescent="0.2">
      <c r="A51" s="11">
        <f t="shared" si="1"/>
        <v>48</v>
      </c>
      <c r="B51" s="12">
        <v>21101</v>
      </c>
      <c r="C51" s="13" t="s">
        <v>73</v>
      </c>
      <c r="D51" s="14" t="s">
        <v>22</v>
      </c>
      <c r="E51" s="11">
        <v>133</v>
      </c>
      <c r="F51" s="15" t="s">
        <v>28</v>
      </c>
      <c r="G51" s="15">
        <v>32</v>
      </c>
      <c r="H51" s="15">
        <v>89</v>
      </c>
      <c r="I51" s="15">
        <v>61</v>
      </c>
      <c r="J51" s="15">
        <v>26</v>
      </c>
      <c r="K51" s="15">
        <v>16</v>
      </c>
      <c r="L51" s="15">
        <v>5</v>
      </c>
      <c r="M51" s="6">
        <v>0</v>
      </c>
      <c r="N51" s="6">
        <f t="shared" si="2"/>
        <v>229</v>
      </c>
      <c r="O51" s="19">
        <v>0.13</v>
      </c>
      <c r="P51" s="8">
        <f t="shared" si="7"/>
        <v>29.77</v>
      </c>
      <c r="Q51" s="11" t="s">
        <v>24</v>
      </c>
      <c r="R51" s="17">
        <f t="shared" si="3"/>
        <v>7.4424999999999999</v>
      </c>
      <c r="S51" s="17">
        <f t="shared" si="4"/>
        <v>7.4424999999999999</v>
      </c>
      <c r="T51" s="17">
        <f t="shared" si="5"/>
        <v>7.4424999999999999</v>
      </c>
      <c r="U51" s="17">
        <f t="shared" si="6"/>
        <v>7.4424999999999999</v>
      </c>
      <c r="V51" s="11" t="s">
        <v>25</v>
      </c>
      <c r="W51" s="11"/>
      <c r="X51" s="11"/>
      <c r="Y51" s="18" t="s">
        <v>26</v>
      </c>
    </row>
    <row r="52" spans="1:25" x14ac:dyDescent="0.2">
      <c r="A52" s="11">
        <f t="shared" si="1"/>
        <v>49</v>
      </c>
      <c r="B52" s="12">
        <v>21101</v>
      </c>
      <c r="C52" s="13" t="s">
        <v>74</v>
      </c>
      <c r="D52" s="14" t="s">
        <v>22</v>
      </c>
      <c r="E52" s="11">
        <v>133</v>
      </c>
      <c r="F52" s="15" t="s">
        <v>63</v>
      </c>
      <c r="G52" s="15">
        <v>0</v>
      </c>
      <c r="H52" s="15">
        <v>0</v>
      </c>
      <c r="I52" s="15">
        <v>1</v>
      </c>
      <c r="J52" s="15">
        <v>0</v>
      </c>
      <c r="K52" s="15">
        <v>2</v>
      </c>
      <c r="L52" s="15">
        <v>0</v>
      </c>
      <c r="M52" s="6">
        <v>0</v>
      </c>
      <c r="N52" s="6">
        <f t="shared" si="2"/>
        <v>3</v>
      </c>
      <c r="O52" s="16">
        <v>1.05</v>
      </c>
      <c r="P52" s="8">
        <f t="shared" si="7"/>
        <v>3.1500000000000004</v>
      </c>
      <c r="Q52" s="11" t="s">
        <v>24</v>
      </c>
      <c r="R52" s="17">
        <f t="shared" si="3"/>
        <v>0.78750000000000009</v>
      </c>
      <c r="S52" s="17">
        <f t="shared" si="4"/>
        <v>0.78750000000000009</v>
      </c>
      <c r="T52" s="17">
        <f t="shared" si="5"/>
        <v>0.78750000000000009</v>
      </c>
      <c r="U52" s="17">
        <f t="shared" si="6"/>
        <v>0.78750000000000009</v>
      </c>
      <c r="V52" s="11" t="s">
        <v>25</v>
      </c>
      <c r="W52" s="11"/>
      <c r="X52" s="11"/>
      <c r="Y52" s="18" t="s">
        <v>26</v>
      </c>
    </row>
    <row r="53" spans="1:25" x14ac:dyDescent="0.2">
      <c r="A53" s="11">
        <f t="shared" si="1"/>
        <v>50</v>
      </c>
      <c r="B53" s="12">
        <v>21101</v>
      </c>
      <c r="C53" s="13" t="s">
        <v>75</v>
      </c>
      <c r="D53" s="14" t="s">
        <v>22</v>
      </c>
      <c r="E53" s="11">
        <v>133</v>
      </c>
      <c r="F53" s="15" t="s">
        <v>23</v>
      </c>
      <c r="G53" s="15">
        <v>7950</v>
      </c>
      <c r="H53" s="15">
        <v>6900</v>
      </c>
      <c r="I53" s="15">
        <v>6000</v>
      </c>
      <c r="J53" s="15">
        <v>2350</v>
      </c>
      <c r="K53" s="15">
        <v>2500</v>
      </c>
      <c r="L53" s="15">
        <v>1600</v>
      </c>
      <c r="M53" s="6">
        <v>0</v>
      </c>
      <c r="N53" s="6">
        <f t="shared" si="2"/>
        <v>27300</v>
      </c>
      <c r="O53" s="16">
        <v>2.2599999999999998</v>
      </c>
      <c r="P53" s="8">
        <f t="shared" si="7"/>
        <v>61697.999999999993</v>
      </c>
      <c r="Q53" s="11" t="s">
        <v>24</v>
      </c>
      <c r="R53" s="17">
        <f t="shared" si="3"/>
        <v>15424.499999999998</v>
      </c>
      <c r="S53" s="17">
        <f t="shared" si="4"/>
        <v>15424.499999999998</v>
      </c>
      <c r="T53" s="17">
        <f t="shared" si="5"/>
        <v>15424.499999999998</v>
      </c>
      <c r="U53" s="17">
        <f t="shared" si="6"/>
        <v>15424.499999999998</v>
      </c>
      <c r="V53" s="11" t="s">
        <v>25</v>
      </c>
      <c r="W53" s="11"/>
      <c r="X53" s="11"/>
      <c r="Y53" s="18" t="s">
        <v>26</v>
      </c>
    </row>
    <row r="54" spans="1:25" x14ac:dyDescent="0.2">
      <c r="A54" s="11">
        <f t="shared" si="1"/>
        <v>51</v>
      </c>
      <c r="B54" s="12">
        <v>21101</v>
      </c>
      <c r="C54" s="13" t="s">
        <v>76</v>
      </c>
      <c r="D54" s="14" t="s">
        <v>22</v>
      </c>
      <c r="E54" s="11">
        <v>133</v>
      </c>
      <c r="F54" s="15" t="s">
        <v>23</v>
      </c>
      <c r="G54" s="15">
        <v>0</v>
      </c>
      <c r="H54" s="15">
        <v>1</v>
      </c>
      <c r="I54" s="15">
        <v>0</v>
      </c>
      <c r="J54" s="15">
        <v>0</v>
      </c>
      <c r="K54" s="15">
        <v>0</v>
      </c>
      <c r="L54" s="15">
        <v>0</v>
      </c>
      <c r="M54" s="6">
        <v>0</v>
      </c>
      <c r="N54" s="6">
        <f t="shared" si="2"/>
        <v>1</v>
      </c>
      <c r="O54" s="16">
        <v>1386.2</v>
      </c>
      <c r="P54" s="8">
        <f t="shared" si="7"/>
        <v>1386.2</v>
      </c>
      <c r="Q54" s="11" t="s">
        <v>24</v>
      </c>
      <c r="R54" s="17">
        <f t="shared" si="3"/>
        <v>346.55</v>
      </c>
      <c r="S54" s="17">
        <f t="shared" si="4"/>
        <v>346.55</v>
      </c>
      <c r="T54" s="17">
        <f t="shared" si="5"/>
        <v>346.55</v>
      </c>
      <c r="U54" s="17">
        <f t="shared" si="6"/>
        <v>346.55</v>
      </c>
      <c r="V54" s="11" t="s">
        <v>25</v>
      </c>
      <c r="W54" s="11"/>
      <c r="X54" s="11"/>
      <c r="Y54" s="18" t="s">
        <v>26</v>
      </c>
    </row>
    <row r="55" spans="1:25" x14ac:dyDescent="0.2">
      <c r="A55" s="11">
        <f t="shared" si="1"/>
        <v>52</v>
      </c>
      <c r="B55" s="12">
        <v>21101</v>
      </c>
      <c r="C55" s="13" t="s">
        <v>77</v>
      </c>
      <c r="D55" s="14" t="s">
        <v>22</v>
      </c>
      <c r="E55" s="11">
        <v>133</v>
      </c>
      <c r="F55" s="15" t="s">
        <v>23</v>
      </c>
      <c r="G55" s="15">
        <v>29</v>
      </c>
      <c r="H55" s="15">
        <v>62</v>
      </c>
      <c r="I55" s="15">
        <v>70</v>
      </c>
      <c r="J55" s="15">
        <v>41</v>
      </c>
      <c r="K55" s="15">
        <v>2</v>
      </c>
      <c r="L55" s="15">
        <v>0</v>
      </c>
      <c r="M55" s="6">
        <v>0</v>
      </c>
      <c r="N55" s="6">
        <f t="shared" si="2"/>
        <v>204</v>
      </c>
      <c r="O55" s="16">
        <v>14.98</v>
      </c>
      <c r="P55" s="8">
        <f t="shared" si="7"/>
        <v>3055.92</v>
      </c>
      <c r="Q55" s="11" t="s">
        <v>24</v>
      </c>
      <c r="R55" s="17">
        <f t="shared" si="3"/>
        <v>763.98</v>
      </c>
      <c r="S55" s="17">
        <f t="shared" si="4"/>
        <v>763.98</v>
      </c>
      <c r="T55" s="17">
        <f t="shared" si="5"/>
        <v>763.98</v>
      </c>
      <c r="U55" s="17">
        <f t="shared" si="6"/>
        <v>763.98</v>
      </c>
      <c r="V55" s="11" t="s">
        <v>25</v>
      </c>
      <c r="W55" s="11"/>
      <c r="X55" s="11"/>
      <c r="Y55" s="18" t="s">
        <v>26</v>
      </c>
    </row>
    <row r="56" spans="1:25" x14ac:dyDescent="0.2">
      <c r="A56" s="11">
        <f t="shared" si="1"/>
        <v>53</v>
      </c>
      <c r="B56" s="12">
        <v>21101</v>
      </c>
      <c r="C56" s="13" t="s">
        <v>78</v>
      </c>
      <c r="D56" s="14" t="s">
        <v>22</v>
      </c>
      <c r="E56" s="11">
        <v>133</v>
      </c>
      <c r="F56" s="15" t="s">
        <v>23</v>
      </c>
      <c r="G56" s="15">
        <v>46</v>
      </c>
      <c r="H56" s="15">
        <v>0</v>
      </c>
      <c r="I56" s="15">
        <v>1</v>
      </c>
      <c r="J56" s="15">
        <v>0</v>
      </c>
      <c r="K56" s="15">
        <v>0</v>
      </c>
      <c r="L56" s="15">
        <v>0</v>
      </c>
      <c r="M56" s="6">
        <v>0</v>
      </c>
      <c r="N56" s="6">
        <f t="shared" si="2"/>
        <v>47</v>
      </c>
      <c r="O56" s="16">
        <v>2.59</v>
      </c>
      <c r="P56" s="8">
        <f t="shared" si="7"/>
        <v>121.72999999999999</v>
      </c>
      <c r="Q56" s="11" t="s">
        <v>24</v>
      </c>
      <c r="R56" s="17">
        <f t="shared" si="3"/>
        <v>30.432499999999997</v>
      </c>
      <c r="S56" s="17">
        <f t="shared" si="4"/>
        <v>30.432499999999997</v>
      </c>
      <c r="T56" s="17">
        <f t="shared" si="5"/>
        <v>30.432499999999997</v>
      </c>
      <c r="U56" s="17">
        <f t="shared" si="6"/>
        <v>30.432499999999997</v>
      </c>
      <c r="V56" s="11" t="s">
        <v>25</v>
      </c>
      <c r="W56" s="11"/>
      <c r="X56" s="11"/>
      <c r="Y56" s="18" t="s">
        <v>26</v>
      </c>
    </row>
    <row r="57" spans="1:25" x14ac:dyDescent="0.2">
      <c r="A57" s="11">
        <f t="shared" si="1"/>
        <v>54</v>
      </c>
      <c r="B57" s="12">
        <v>21101</v>
      </c>
      <c r="C57" s="13" t="s">
        <v>79</v>
      </c>
      <c r="D57" s="14" t="s">
        <v>22</v>
      </c>
      <c r="E57" s="11">
        <v>133</v>
      </c>
      <c r="F57" s="15" t="s">
        <v>23</v>
      </c>
      <c r="G57" s="15">
        <v>27</v>
      </c>
      <c r="H57" s="15">
        <v>0</v>
      </c>
      <c r="I57" s="15">
        <v>4</v>
      </c>
      <c r="J57" s="15">
        <v>12</v>
      </c>
      <c r="K57" s="15">
        <v>1</v>
      </c>
      <c r="L57" s="15">
        <v>1</v>
      </c>
      <c r="M57" s="6">
        <v>0</v>
      </c>
      <c r="N57" s="6">
        <f t="shared" si="2"/>
        <v>45</v>
      </c>
      <c r="O57" s="16">
        <v>29.31</v>
      </c>
      <c r="P57" s="8">
        <f t="shared" si="7"/>
        <v>1318.95</v>
      </c>
      <c r="Q57" s="11" t="s">
        <v>24</v>
      </c>
      <c r="R57" s="17">
        <f t="shared" si="3"/>
        <v>329.73750000000001</v>
      </c>
      <c r="S57" s="17">
        <f t="shared" si="4"/>
        <v>329.73750000000001</v>
      </c>
      <c r="T57" s="17">
        <f t="shared" si="5"/>
        <v>329.73750000000001</v>
      </c>
      <c r="U57" s="17">
        <f t="shared" si="6"/>
        <v>329.73750000000001</v>
      </c>
      <c r="V57" s="11" t="s">
        <v>25</v>
      </c>
      <c r="W57" s="11"/>
      <c r="X57" s="11"/>
      <c r="Y57" s="18" t="s">
        <v>26</v>
      </c>
    </row>
    <row r="58" spans="1:25" x14ac:dyDescent="0.2">
      <c r="A58" s="11">
        <f t="shared" si="1"/>
        <v>55</v>
      </c>
      <c r="B58" s="12">
        <v>21101</v>
      </c>
      <c r="C58" s="13" t="s">
        <v>80</v>
      </c>
      <c r="D58" s="14" t="s">
        <v>22</v>
      </c>
      <c r="E58" s="11">
        <v>133</v>
      </c>
      <c r="F58" s="15" t="s">
        <v>23</v>
      </c>
      <c r="G58" s="15">
        <v>0</v>
      </c>
      <c r="H58" s="15">
        <v>0</v>
      </c>
      <c r="I58" s="15">
        <v>0</v>
      </c>
      <c r="J58" s="15">
        <v>4</v>
      </c>
      <c r="K58" s="15">
        <v>0</v>
      </c>
      <c r="L58" s="15">
        <v>0</v>
      </c>
      <c r="M58" s="6">
        <v>0</v>
      </c>
      <c r="N58" s="6">
        <f t="shared" si="2"/>
        <v>4</v>
      </c>
      <c r="O58" s="16">
        <v>42.01</v>
      </c>
      <c r="P58" s="8">
        <f t="shared" si="7"/>
        <v>168.04</v>
      </c>
      <c r="Q58" s="11" t="s">
        <v>24</v>
      </c>
      <c r="R58" s="17">
        <f t="shared" si="3"/>
        <v>42.01</v>
      </c>
      <c r="S58" s="17">
        <f t="shared" si="4"/>
        <v>42.01</v>
      </c>
      <c r="T58" s="17">
        <f t="shared" si="5"/>
        <v>42.01</v>
      </c>
      <c r="U58" s="17">
        <f t="shared" si="6"/>
        <v>42.01</v>
      </c>
      <c r="V58" s="11" t="s">
        <v>25</v>
      </c>
      <c r="W58" s="11"/>
      <c r="X58" s="11"/>
      <c r="Y58" s="18" t="s">
        <v>26</v>
      </c>
    </row>
    <row r="59" spans="1:25" x14ac:dyDescent="0.2">
      <c r="A59" s="11">
        <f t="shared" si="1"/>
        <v>56</v>
      </c>
      <c r="B59" s="12">
        <v>21101</v>
      </c>
      <c r="C59" s="13" t="s">
        <v>81</v>
      </c>
      <c r="D59" s="14" t="s">
        <v>22</v>
      </c>
      <c r="E59" s="11">
        <v>133</v>
      </c>
      <c r="F59" s="15" t="s">
        <v>23</v>
      </c>
      <c r="G59" s="15">
        <v>24</v>
      </c>
      <c r="H59" s="15">
        <v>37</v>
      </c>
      <c r="I59" s="15">
        <v>2</v>
      </c>
      <c r="J59" s="15">
        <v>0</v>
      </c>
      <c r="K59" s="15">
        <v>0</v>
      </c>
      <c r="L59" s="15">
        <v>0</v>
      </c>
      <c r="M59" s="6">
        <v>0</v>
      </c>
      <c r="N59" s="6">
        <f t="shared" si="2"/>
        <v>63</v>
      </c>
      <c r="O59" s="16">
        <v>25.06</v>
      </c>
      <c r="P59" s="8">
        <f t="shared" si="7"/>
        <v>1578.78</v>
      </c>
      <c r="Q59" s="11" t="s">
        <v>24</v>
      </c>
      <c r="R59" s="17">
        <f t="shared" si="3"/>
        <v>394.69499999999999</v>
      </c>
      <c r="S59" s="17">
        <f t="shared" si="4"/>
        <v>394.69499999999999</v>
      </c>
      <c r="T59" s="17">
        <f t="shared" si="5"/>
        <v>394.69499999999999</v>
      </c>
      <c r="U59" s="17">
        <f t="shared" si="6"/>
        <v>394.69499999999999</v>
      </c>
      <c r="V59" s="11" t="s">
        <v>25</v>
      </c>
      <c r="W59" s="11"/>
      <c r="X59" s="11"/>
      <c r="Y59" s="18" t="s">
        <v>26</v>
      </c>
    </row>
    <row r="60" spans="1:25" x14ac:dyDescent="0.2">
      <c r="A60" s="11">
        <f t="shared" si="1"/>
        <v>57</v>
      </c>
      <c r="B60" s="12">
        <v>21101</v>
      </c>
      <c r="C60" s="13" t="s">
        <v>82</v>
      </c>
      <c r="D60" s="14" t="s">
        <v>22</v>
      </c>
      <c r="E60" s="11">
        <v>133</v>
      </c>
      <c r="F60" s="15" t="s">
        <v>23</v>
      </c>
      <c r="G60" s="15">
        <v>4</v>
      </c>
      <c r="H60" s="15">
        <v>0</v>
      </c>
      <c r="I60" s="15">
        <v>2</v>
      </c>
      <c r="J60" s="15">
        <v>0</v>
      </c>
      <c r="K60" s="15">
        <v>0</v>
      </c>
      <c r="L60" s="15">
        <v>0</v>
      </c>
      <c r="M60" s="6">
        <v>0</v>
      </c>
      <c r="N60" s="6">
        <f t="shared" si="2"/>
        <v>6</v>
      </c>
      <c r="O60" s="16">
        <v>12.16</v>
      </c>
      <c r="P60" s="8">
        <f t="shared" si="7"/>
        <v>72.960000000000008</v>
      </c>
      <c r="Q60" s="11" t="s">
        <v>24</v>
      </c>
      <c r="R60" s="17">
        <f t="shared" si="3"/>
        <v>18.240000000000002</v>
      </c>
      <c r="S60" s="17">
        <f t="shared" si="4"/>
        <v>18.240000000000002</v>
      </c>
      <c r="T60" s="17">
        <f t="shared" si="5"/>
        <v>18.240000000000002</v>
      </c>
      <c r="U60" s="17">
        <f t="shared" si="6"/>
        <v>18.240000000000002</v>
      </c>
      <c r="V60" s="11" t="s">
        <v>25</v>
      </c>
      <c r="W60" s="11"/>
      <c r="X60" s="11"/>
      <c r="Y60" s="18" t="s">
        <v>26</v>
      </c>
    </row>
    <row r="61" spans="1:25" x14ac:dyDescent="0.2">
      <c r="A61" s="11">
        <f t="shared" si="1"/>
        <v>58</v>
      </c>
      <c r="B61" s="12">
        <v>21101</v>
      </c>
      <c r="C61" s="13" t="s">
        <v>83</v>
      </c>
      <c r="D61" s="14" t="s">
        <v>22</v>
      </c>
      <c r="E61" s="11">
        <v>133</v>
      </c>
      <c r="F61" s="15" t="s">
        <v>28</v>
      </c>
      <c r="G61" s="15">
        <v>8</v>
      </c>
      <c r="H61" s="15">
        <v>8</v>
      </c>
      <c r="I61" s="15">
        <v>5</v>
      </c>
      <c r="J61" s="15">
        <v>12</v>
      </c>
      <c r="K61" s="15">
        <v>0</v>
      </c>
      <c r="L61" s="15">
        <v>0</v>
      </c>
      <c r="M61" s="6">
        <v>0</v>
      </c>
      <c r="N61" s="6">
        <f t="shared" si="2"/>
        <v>33</v>
      </c>
      <c r="O61" s="16">
        <v>21.66</v>
      </c>
      <c r="P61" s="8">
        <f t="shared" si="7"/>
        <v>714.78</v>
      </c>
      <c r="Q61" s="11" t="s">
        <v>24</v>
      </c>
      <c r="R61" s="17">
        <f t="shared" si="3"/>
        <v>178.69499999999999</v>
      </c>
      <c r="S61" s="17">
        <f t="shared" si="4"/>
        <v>178.69499999999999</v>
      </c>
      <c r="T61" s="17">
        <f t="shared" si="5"/>
        <v>178.69499999999999</v>
      </c>
      <c r="U61" s="17">
        <f t="shared" si="6"/>
        <v>178.69499999999999</v>
      </c>
      <c r="V61" s="11" t="s">
        <v>25</v>
      </c>
      <c r="W61" s="11"/>
      <c r="X61" s="11"/>
      <c r="Y61" s="18" t="s">
        <v>26</v>
      </c>
    </row>
    <row r="62" spans="1:25" x14ac:dyDescent="0.2">
      <c r="A62" s="11">
        <f t="shared" si="1"/>
        <v>59</v>
      </c>
      <c r="B62" s="12">
        <v>21101</v>
      </c>
      <c r="C62" s="13" t="s">
        <v>84</v>
      </c>
      <c r="D62" s="14" t="s">
        <v>22</v>
      </c>
      <c r="E62" s="11">
        <v>133</v>
      </c>
      <c r="F62" s="15" t="s">
        <v>23</v>
      </c>
      <c r="G62" s="15">
        <v>9</v>
      </c>
      <c r="H62" s="15">
        <v>0</v>
      </c>
      <c r="I62" s="15">
        <v>18</v>
      </c>
      <c r="J62" s="15">
        <v>0</v>
      </c>
      <c r="K62" s="15">
        <v>1</v>
      </c>
      <c r="L62" s="15">
        <v>0</v>
      </c>
      <c r="M62" s="6">
        <v>0</v>
      </c>
      <c r="N62" s="6">
        <f t="shared" si="2"/>
        <v>28</v>
      </c>
      <c r="O62" s="16">
        <v>7.61</v>
      </c>
      <c r="P62" s="8">
        <f t="shared" si="7"/>
        <v>213.08</v>
      </c>
      <c r="Q62" s="11" t="s">
        <v>24</v>
      </c>
      <c r="R62" s="17">
        <f t="shared" si="3"/>
        <v>53.27</v>
      </c>
      <c r="S62" s="17">
        <f t="shared" si="4"/>
        <v>53.27</v>
      </c>
      <c r="T62" s="17">
        <f t="shared" si="5"/>
        <v>53.27</v>
      </c>
      <c r="U62" s="17">
        <f t="shared" si="6"/>
        <v>53.27</v>
      </c>
      <c r="V62" s="11" t="s">
        <v>25</v>
      </c>
      <c r="W62" s="11"/>
      <c r="X62" s="11"/>
      <c r="Y62" s="18" t="s">
        <v>26</v>
      </c>
    </row>
    <row r="63" spans="1:25" x14ac:dyDescent="0.2">
      <c r="A63" s="11">
        <f t="shared" si="1"/>
        <v>60</v>
      </c>
      <c r="B63" s="12">
        <v>21101</v>
      </c>
      <c r="C63" s="13" t="s">
        <v>85</v>
      </c>
      <c r="D63" s="14" t="s">
        <v>22</v>
      </c>
      <c r="E63" s="11">
        <v>133</v>
      </c>
      <c r="F63" s="15" t="s">
        <v>23</v>
      </c>
      <c r="G63" s="15">
        <v>12</v>
      </c>
      <c r="H63" s="15">
        <v>7</v>
      </c>
      <c r="I63" s="15">
        <v>38</v>
      </c>
      <c r="J63" s="15">
        <v>4</v>
      </c>
      <c r="K63" s="15">
        <v>13</v>
      </c>
      <c r="L63" s="15">
        <v>0</v>
      </c>
      <c r="M63" s="6">
        <v>0</v>
      </c>
      <c r="N63" s="6">
        <f t="shared" si="2"/>
        <v>74</v>
      </c>
      <c r="O63" s="16">
        <v>11.81</v>
      </c>
      <c r="P63" s="8">
        <f t="shared" si="7"/>
        <v>873.94</v>
      </c>
      <c r="Q63" s="11" t="s">
        <v>24</v>
      </c>
      <c r="R63" s="17">
        <f t="shared" si="3"/>
        <v>218.48500000000001</v>
      </c>
      <c r="S63" s="17">
        <f t="shared" si="4"/>
        <v>218.48500000000001</v>
      </c>
      <c r="T63" s="17">
        <f t="shared" si="5"/>
        <v>218.48500000000001</v>
      </c>
      <c r="U63" s="17">
        <f t="shared" si="6"/>
        <v>218.48500000000001</v>
      </c>
      <c r="V63" s="11" t="s">
        <v>25</v>
      </c>
      <c r="W63" s="11"/>
      <c r="X63" s="11"/>
      <c r="Y63" s="18" t="s">
        <v>26</v>
      </c>
    </row>
    <row r="64" spans="1:25" x14ac:dyDescent="0.2">
      <c r="A64" s="11">
        <f t="shared" si="1"/>
        <v>61</v>
      </c>
      <c r="B64" s="12">
        <v>21101</v>
      </c>
      <c r="C64" s="13" t="s">
        <v>86</v>
      </c>
      <c r="D64" s="14" t="s">
        <v>22</v>
      </c>
      <c r="E64" s="11">
        <v>133</v>
      </c>
      <c r="F64" s="15" t="s">
        <v>63</v>
      </c>
      <c r="G64" s="15">
        <v>1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6">
        <v>0</v>
      </c>
      <c r="N64" s="6">
        <f t="shared" si="2"/>
        <v>1</v>
      </c>
      <c r="O64" s="16">
        <v>35.85</v>
      </c>
      <c r="P64" s="8">
        <f t="shared" si="7"/>
        <v>35.85</v>
      </c>
      <c r="Q64" s="11" t="s">
        <v>24</v>
      </c>
      <c r="R64" s="17">
        <f t="shared" si="3"/>
        <v>8.9625000000000004</v>
      </c>
      <c r="S64" s="17">
        <f t="shared" si="4"/>
        <v>8.9625000000000004</v>
      </c>
      <c r="T64" s="17">
        <f t="shared" si="5"/>
        <v>8.9625000000000004</v>
      </c>
      <c r="U64" s="17">
        <f t="shared" si="6"/>
        <v>8.9625000000000004</v>
      </c>
      <c r="V64" s="11" t="s">
        <v>25</v>
      </c>
      <c r="W64" s="11"/>
      <c r="X64" s="11"/>
      <c r="Y64" s="18" t="s">
        <v>26</v>
      </c>
    </row>
    <row r="65" spans="1:25" x14ac:dyDescent="0.2">
      <c r="A65" s="11">
        <f t="shared" si="1"/>
        <v>62</v>
      </c>
      <c r="B65" s="12">
        <v>21101</v>
      </c>
      <c r="C65" s="13" t="s">
        <v>87</v>
      </c>
      <c r="D65" s="14" t="s">
        <v>22</v>
      </c>
      <c r="E65" s="11">
        <v>133</v>
      </c>
      <c r="F65" s="15" t="s">
        <v>23</v>
      </c>
      <c r="G65" s="15">
        <v>47</v>
      </c>
      <c r="H65" s="15">
        <v>83</v>
      </c>
      <c r="I65" s="15">
        <v>52</v>
      </c>
      <c r="J65" s="15">
        <v>29</v>
      </c>
      <c r="K65" s="15">
        <v>2</v>
      </c>
      <c r="L65" s="15">
        <v>0</v>
      </c>
      <c r="M65" s="6">
        <v>0</v>
      </c>
      <c r="N65" s="6">
        <f t="shared" si="2"/>
        <v>213</v>
      </c>
      <c r="O65" s="16">
        <v>8.23</v>
      </c>
      <c r="P65" s="8">
        <f t="shared" si="7"/>
        <v>1752.99</v>
      </c>
      <c r="Q65" s="11" t="s">
        <v>24</v>
      </c>
      <c r="R65" s="17">
        <f t="shared" si="3"/>
        <v>438.2475</v>
      </c>
      <c r="S65" s="17">
        <f t="shared" si="4"/>
        <v>438.2475</v>
      </c>
      <c r="T65" s="17">
        <f t="shared" si="5"/>
        <v>438.2475</v>
      </c>
      <c r="U65" s="17">
        <f t="shared" si="6"/>
        <v>438.2475</v>
      </c>
      <c r="V65" s="11" t="s">
        <v>25</v>
      </c>
      <c r="W65" s="11"/>
      <c r="X65" s="11"/>
      <c r="Y65" s="18" t="s">
        <v>26</v>
      </c>
    </row>
    <row r="66" spans="1:25" x14ac:dyDescent="0.2">
      <c r="A66" s="11">
        <f t="shared" si="1"/>
        <v>63</v>
      </c>
      <c r="B66" s="12">
        <v>21101</v>
      </c>
      <c r="C66" s="13" t="s">
        <v>88</v>
      </c>
      <c r="D66" s="14" t="s">
        <v>22</v>
      </c>
      <c r="E66" s="11">
        <v>133</v>
      </c>
      <c r="F66" s="15" t="s">
        <v>23</v>
      </c>
      <c r="G66" s="15">
        <v>5</v>
      </c>
      <c r="H66" s="15">
        <v>0</v>
      </c>
      <c r="I66" s="15">
        <v>4</v>
      </c>
      <c r="J66" s="15">
        <v>10</v>
      </c>
      <c r="K66" s="15">
        <v>0</v>
      </c>
      <c r="L66" s="15">
        <v>0</v>
      </c>
      <c r="M66" s="6">
        <v>0</v>
      </c>
      <c r="N66" s="6">
        <f t="shared" si="2"/>
        <v>19</v>
      </c>
      <c r="O66" s="16">
        <v>8.23</v>
      </c>
      <c r="P66" s="8">
        <f t="shared" si="7"/>
        <v>156.37</v>
      </c>
      <c r="Q66" s="11" t="s">
        <v>24</v>
      </c>
      <c r="R66" s="17">
        <f t="shared" si="3"/>
        <v>39.092500000000001</v>
      </c>
      <c r="S66" s="17">
        <f t="shared" si="4"/>
        <v>39.092500000000001</v>
      </c>
      <c r="T66" s="17">
        <f t="shared" si="5"/>
        <v>39.092500000000001</v>
      </c>
      <c r="U66" s="17">
        <f t="shared" si="6"/>
        <v>39.092500000000001</v>
      </c>
      <c r="V66" s="11" t="s">
        <v>25</v>
      </c>
      <c r="W66" s="11"/>
      <c r="X66" s="11"/>
      <c r="Y66" s="18" t="s">
        <v>26</v>
      </c>
    </row>
    <row r="67" spans="1:25" x14ac:dyDescent="0.2">
      <c r="A67" s="11">
        <f t="shared" si="1"/>
        <v>64</v>
      </c>
      <c r="B67" s="12">
        <v>21101</v>
      </c>
      <c r="C67" s="13" t="s">
        <v>89</v>
      </c>
      <c r="D67" s="14" t="s">
        <v>22</v>
      </c>
      <c r="E67" s="11">
        <v>133</v>
      </c>
      <c r="F67" s="15" t="s">
        <v>23</v>
      </c>
      <c r="G67" s="15">
        <v>1</v>
      </c>
      <c r="H67" s="15">
        <v>15</v>
      </c>
      <c r="I67" s="15">
        <v>6</v>
      </c>
      <c r="J67" s="15">
        <v>0</v>
      </c>
      <c r="K67" s="15">
        <v>2</v>
      </c>
      <c r="L67" s="15">
        <v>0</v>
      </c>
      <c r="M67" s="6">
        <v>0</v>
      </c>
      <c r="N67" s="6">
        <f t="shared" si="2"/>
        <v>24</v>
      </c>
      <c r="O67" s="16">
        <v>8.23</v>
      </c>
      <c r="P67" s="8">
        <f t="shared" si="7"/>
        <v>197.52</v>
      </c>
      <c r="Q67" s="11" t="s">
        <v>24</v>
      </c>
      <c r="R67" s="17">
        <f t="shared" si="3"/>
        <v>49.38</v>
      </c>
      <c r="S67" s="17">
        <f t="shared" si="4"/>
        <v>49.38</v>
      </c>
      <c r="T67" s="17">
        <f t="shared" si="5"/>
        <v>49.38</v>
      </c>
      <c r="U67" s="17">
        <f t="shared" si="6"/>
        <v>49.38</v>
      </c>
      <c r="V67" s="11" t="s">
        <v>25</v>
      </c>
      <c r="W67" s="11"/>
      <c r="X67" s="11"/>
      <c r="Y67" s="18" t="s">
        <v>26</v>
      </c>
    </row>
    <row r="68" spans="1:25" x14ac:dyDescent="0.2">
      <c r="A68" s="11">
        <f t="shared" si="1"/>
        <v>65</v>
      </c>
      <c r="B68" s="12">
        <v>21101</v>
      </c>
      <c r="C68" s="13" t="s">
        <v>90</v>
      </c>
      <c r="D68" s="14" t="s">
        <v>22</v>
      </c>
      <c r="E68" s="11">
        <v>133</v>
      </c>
      <c r="F68" s="15" t="s">
        <v>23</v>
      </c>
      <c r="G68" s="15">
        <v>7</v>
      </c>
      <c r="H68" s="15">
        <v>25</v>
      </c>
      <c r="I68" s="15">
        <v>9</v>
      </c>
      <c r="J68" s="15">
        <v>6</v>
      </c>
      <c r="K68" s="15">
        <v>3</v>
      </c>
      <c r="L68" s="15">
        <v>0</v>
      </c>
      <c r="M68" s="6">
        <v>0</v>
      </c>
      <c r="N68" s="6">
        <f t="shared" ref="N68:N131" si="8">SUM(G68:L68)</f>
        <v>50</v>
      </c>
      <c r="O68" s="16">
        <v>8.23</v>
      </c>
      <c r="P68" s="8">
        <f t="shared" ref="P68:P99" si="9">+N68*O68</f>
        <v>411.5</v>
      </c>
      <c r="Q68" s="11" t="s">
        <v>24</v>
      </c>
      <c r="R68" s="17">
        <f t="shared" si="3"/>
        <v>102.875</v>
      </c>
      <c r="S68" s="17">
        <f t="shared" si="4"/>
        <v>102.875</v>
      </c>
      <c r="T68" s="17">
        <f t="shared" si="5"/>
        <v>102.875</v>
      </c>
      <c r="U68" s="17">
        <f t="shared" si="6"/>
        <v>102.875</v>
      </c>
      <c r="V68" s="11" t="s">
        <v>25</v>
      </c>
      <c r="W68" s="11"/>
      <c r="X68" s="11"/>
      <c r="Y68" s="18" t="s">
        <v>26</v>
      </c>
    </row>
    <row r="69" spans="1:25" x14ac:dyDescent="0.2">
      <c r="A69" s="11">
        <f t="shared" ref="A69:A132" si="10">+A68+1</f>
        <v>66</v>
      </c>
      <c r="B69" s="12">
        <v>21101</v>
      </c>
      <c r="C69" s="60" t="s">
        <v>91</v>
      </c>
      <c r="D69" s="14" t="s">
        <v>22</v>
      </c>
      <c r="E69" s="11">
        <v>133</v>
      </c>
      <c r="F69" s="15" t="s">
        <v>63</v>
      </c>
      <c r="G69" s="15">
        <v>1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6">
        <v>0</v>
      </c>
      <c r="N69" s="6">
        <f t="shared" si="8"/>
        <v>1</v>
      </c>
      <c r="O69" s="16">
        <v>96.35</v>
      </c>
      <c r="P69" s="8">
        <f t="shared" si="9"/>
        <v>96.35</v>
      </c>
      <c r="Q69" s="11" t="s">
        <v>24</v>
      </c>
      <c r="R69" s="17">
        <f t="shared" ref="R69:R128" si="11">+P69/4</f>
        <v>24.087499999999999</v>
      </c>
      <c r="S69" s="17">
        <f t="shared" ref="S69:S128" si="12">+P69/4</f>
        <v>24.087499999999999</v>
      </c>
      <c r="T69" s="17">
        <f t="shared" ref="T69:T128" si="13">+P69/4</f>
        <v>24.087499999999999</v>
      </c>
      <c r="U69" s="17">
        <f t="shared" ref="U69:U128" si="14">+P69/4</f>
        <v>24.087499999999999</v>
      </c>
      <c r="V69" s="11" t="s">
        <v>25</v>
      </c>
      <c r="W69" s="11"/>
      <c r="X69" s="11"/>
      <c r="Y69" s="18" t="s">
        <v>26</v>
      </c>
    </row>
    <row r="70" spans="1:25" x14ac:dyDescent="0.2">
      <c r="A70" s="11">
        <f t="shared" si="10"/>
        <v>67</v>
      </c>
      <c r="B70" s="12">
        <v>21101</v>
      </c>
      <c r="C70" s="13" t="s">
        <v>92</v>
      </c>
      <c r="D70" s="14" t="s">
        <v>22</v>
      </c>
      <c r="E70" s="11">
        <v>133</v>
      </c>
      <c r="F70" s="15" t="s">
        <v>23</v>
      </c>
      <c r="G70" s="15">
        <v>41</v>
      </c>
      <c r="H70" s="15">
        <v>0</v>
      </c>
      <c r="I70" s="15">
        <v>0</v>
      </c>
      <c r="J70" s="15">
        <v>0</v>
      </c>
      <c r="K70" s="15">
        <v>0</v>
      </c>
      <c r="L70" s="15">
        <v>1</v>
      </c>
      <c r="M70" s="6">
        <v>0</v>
      </c>
      <c r="N70" s="6">
        <f t="shared" si="8"/>
        <v>42</v>
      </c>
      <c r="O70" s="16">
        <v>101.69</v>
      </c>
      <c r="P70" s="8">
        <f t="shared" si="9"/>
        <v>4270.9799999999996</v>
      </c>
      <c r="Q70" s="11" t="s">
        <v>24</v>
      </c>
      <c r="R70" s="17">
        <f t="shared" si="11"/>
        <v>1067.7449999999999</v>
      </c>
      <c r="S70" s="17">
        <f t="shared" si="12"/>
        <v>1067.7449999999999</v>
      </c>
      <c r="T70" s="17">
        <f t="shared" si="13"/>
        <v>1067.7449999999999</v>
      </c>
      <c r="U70" s="17">
        <f t="shared" si="14"/>
        <v>1067.7449999999999</v>
      </c>
      <c r="V70" s="11" t="s">
        <v>25</v>
      </c>
      <c r="W70" s="11"/>
      <c r="X70" s="11"/>
      <c r="Y70" s="18" t="s">
        <v>26</v>
      </c>
    </row>
    <row r="71" spans="1:25" x14ac:dyDescent="0.2">
      <c r="A71" s="11">
        <f t="shared" si="10"/>
        <v>68</v>
      </c>
      <c r="B71" s="12">
        <v>21101</v>
      </c>
      <c r="C71" s="13" t="s">
        <v>93</v>
      </c>
      <c r="D71" s="14" t="s">
        <v>22</v>
      </c>
      <c r="E71" s="11">
        <v>133</v>
      </c>
      <c r="F71" s="15" t="s">
        <v>63</v>
      </c>
      <c r="G71" s="15">
        <v>1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6">
        <v>0</v>
      </c>
      <c r="N71" s="6">
        <f t="shared" si="8"/>
        <v>1</v>
      </c>
      <c r="O71" s="16">
        <v>0.55000000000000004</v>
      </c>
      <c r="P71" s="8">
        <f t="shared" si="9"/>
        <v>0.55000000000000004</v>
      </c>
      <c r="Q71" s="11" t="s">
        <v>24</v>
      </c>
      <c r="R71" s="17">
        <f t="shared" si="11"/>
        <v>0.13750000000000001</v>
      </c>
      <c r="S71" s="17">
        <f t="shared" si="12"/>
        <v>0.13750000000000001</v>
      </c>
      <c r="T71" s="17">
        <f t="shared" si="13"/>
        <v>0.13750000000000001</v>
      </c>
      <c r="U71" s="17">
        <f t="shared" si="14"/>
        <v>0.13750000000000001</v>
      </c>
      <c r="V71" s="11" t="s">
        <v>25</v>
      </c>
      <c r="W71" s="11"/>
      <c r="X71" s="11"/>
      <c r="Y71" s="18" t="s">
        <v>26</v>
      </c>
    </row>
    <row r="72" spans="1:25" x14ac:dyDescent="0.2">
      <c r="A72" s="11">
        <f t="shared" si="10"/>
        <v>69</v>
      </c>
      <c r="B72" s="12">
        <v>21101</v>
      </c>
      <c r="C72" s="13" t="s">
        <v>94</v>
      </c>
      <c r="D72" s="14" t="s">
        <v>22</v>
      </c>
      <c r="E72" s="11">
        <v>133</v>
      </c>
      <c r="F72" s="15" t="s">
        <v>23</v>
      </c>
      <c r="G72" s="15">
        <v>1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6">
        <v>0</v>
      </c>
      <c r="N72" s="6">
        <f t="shared" si="8"/>
        <v>1</v>
      </c>
      <c r="O72" s="16">
        <v>161.28</v>
      </c>
      <c r="P72" s="8">
        <f t="shared" si="9"/>
        <v>161.28</v>
      </c>
      <c r="Q72" s="11" t="s">
        <v>24</v>
      </c>
      <c r="R72" s="17">
        <f t="shared" si="11"/>
        <v>40.32</v>
      </c>
      <c r="S72" s="17">
        <f t="shared" si="12"/>
        <v>40.32</v>
      </c>
      <c r="T72" s="17">
        <f t="shared" si="13"/>
        <v>40.32</v>
      </c>
      <c r="U72" s="17">
        <f t="shared" si="14"/>
        <v>40.32</v>
      </c>
      <c r="V72" s="11" t="s">
        <v>25</v>
      </c>
      <c r="W72" s="11"/>
      <c r="X72" s="11"/>
      <c r="Y72" s="18" t="s">
        <v>26</v>
      </c>
    </row>
    <row r="73" spans="1:25" x14ac:dyDescent="0.2">
      <c r="A73" s="11">
        <f t="shared" si="10"/>
        <v>70</v>
      </c>
      <c r="B73" s="12">
        <v>21101</v>
      </c>
      <c r="C73" s="13" t="s">
        <v>95</v>
      </c>
      <c r="D73" s="14" t="s">
        <v>22</v>
      </c>
      <c r="E73" s="11">
        <v>133</v>
      </c>
      <c r="F73" s="15" t="s">
        <v>23</v>
      </c>
      <c r="G73" s="15">
        <v>2</v>
      </c>
      <c r="H73" s="15">
        <v>2</v>
      </c>
      <c r="I73" s="15">
        <v>0</v>
      </c>
      <c r="J73" s="15">
        <v>0</v>
      </c>
      <c r="K73" s="15">
        <v>0</v>
      </c>
      <c r="L73" s="15">
        <v>2</v>
      </c>
      <c r="M73" s="6">
        <v>0</v>
      </c>
      <c r="N73" s="6">
        <f t="shared" si="8"/>
        <v>6</v>
      </c>
      <c r="O73" s="16">
        <v>85.26</v>
      </c>
      <c r="P73" s="8">
        <f t="shared" si="9"/>
        <v>511.56000000000006</v>
      </c>
      <c r="Q73" s="11" t="s">
        <v>24</v>
      </c>
      <c r="R73" s="17">
        <f t="shared" si="11"/>
        <v>127.89000000000001</v>
      </c>
      <c r="S73" s="17">
        <f t="shared" si="12"/>
        <v>127.89000000000001</v>
      </c>
      <c r="T73" s="17">
        <f t="shared" si="13"/>
        <v>127.89000000000001</v>
      </c>
      <c r="U73" s="17">
        <f t="shared" si="14"/>
        <v>127.89000000000001</v>
      </c>
      <c r="V73" s="11" t="s">
        <v>25</v>
      </c>
      <c r="W73" s="11"/>
      <c r="X73" s="11"/>
      <c r="Y73" s="18" t="s">
        <v>26</v>
      </c>
    </row>
    <row r="74" spans="1:25" x14ac:dyDescent="0.2">
      <c r="A74" s="11">
        <f t="shared" si="10"/>
        <v>71</v>
      </c>
      <c r="B74" s="12">
        <v>21101</v>
      </c>
      <c r="C74" s="13" t="s">
        <v>96</v>
      </c>
      <c r="D74" s="14" t="s">
        <v>22</v>
      </c>
      <c r="E74" s="11">
        <v>133</v>
      </c>
      <c r="F74" s="15" t="s">
        <v>23</v>
      </c>
      <c r="G74" s="15">
        <v>1</v>
      </c>
      <c r="H74" s="15">
        <v>2</v>
      </c>
      <c r="I74" s="15">
        <v>4</v>
      </c>
      <c r="J74" s="15">
        <v>0</v>
      </c>
      <c r="K74" s="15">
        <v>0</v>
      </c>
      <c r="L74" s="15">
        <v>2</v>
      </c>
      <c r="M74" s="6">
        <v>0</v>
      </c>
      <c r="N74" s="6">
        <f t="shared" si="8"/>
        <v>9</v>
      </c>
      <c r="O74" s="16">
        <v>85.26</v>
      </c>
      <c r="P74" s="8">
        <f t="shared" si="9"/>
        <v>767.34</v>
      </c>
      <c r="Q74" s="11" t="s">
        <v>24</v>
      </c>
      <c r="R74" s="17">
        <f t="shared" si="11"/>
        <v>191.83500000000001</v>
      </c>
      <c r="S74" s="17">
        <f t="shared" si="12"/>
        <v>191.83500000000001</v>
      </c>
      <c r="T74" s="17">
        <f t="shared" si="13"/>
        <v>191.83500000000001</v>
      </c>
      <c r="U74" s="17">
        <f t="shared" si="14"/>
        <v>191.83500000000001</v>
      </c>
      <c r="V74" s="11" t="s">
        <v>25</v>
      </c>
      <c r="W74" s="11"/>
      <c r="X74" s="11"/>
      <c r="Y74" s="18" t="s">
        <v>26</v>
      </c>
    </row>
    <row r="75" spans="1:25" x14ac:dyDescent="0.2">
      <c r="A75" s="11">
        <f t="shared" si="10"/>
        <v>72</v>
      </c>
      <c r="B75" s="12">
        <v>21101</v>
      </c>
      <c r="C75" s="13" t="s">
        <v>97</v>
      </c>
      <c r="D75" s="14" t="s">
        <v>22</v>
      </c>
      <c r="E75" s="11">
        <v>133</v>
      </c>
      <c r="F75" s="15" t="s">
        <v>23</v>
      </c>
      <c r="G75" s="15">
        <v>4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6">
        <v>0</v>
      </c>
      <c r="N75" s="6">
        <f t="shared" si="8"/>
        <v>4</v>
      </c>
      <c r="O75" s="16">
        <v>130.58000000000001</v>
      </c>
      <c r="P75" s="8">
        <f t="shared" si="9"/>
        <v>522.32000000000005</v>
      </c>
      <c r="Q75" s="11" t="s">
        <v>24</v>
      </c>
      <c r="R75" s="17">
        <f t="shared" si="11"/>
        <v>130.58000000000001</v>
      </c>
      <c r="S75" s="17">
        <f t="shared" si="12"/>
        <v>130.58000000000001</v>
      </c>
      <c r="T75" s="17">
        <f t="shared" si="13"/>
        <v>130.58000000000001</v>
      </c>
      <c r="U75" s="17">
        <f t="shared" si="14"/>
        <v>130.58000000000001</v>
      </c>
      <c r="V75" s="11" t="s">
        <v>25</v>
      </c>
      <c r="W75" s="11"/>
      <c r="X75" s="11"/>
      <c r="Y75" s="18" t="s">
        <v>26</v>
      </c>
    </row>
    <row r="76" spans="1:25" x14ac:dyDescent="0.2">
      <c r="A76" s="11">
        <f t="shared" si="10"/>
        <v>73</v>
      </c>
      <c r="B76" s="12">
        <v>21101</v>
      </c>
      <c r="C76" s="13" t="s">
        <v>98</v>
      </c>
      <c r="D76" s="14" t="s">
        <v>22</v>
      </c>
      <c r="E76" s="11">
        <v>133</v>
      </c>
      <c r="F76" s="15" t="s">
        <v>23</v>
      </c>
      <c r="G76" s="15">
        <v>2</v>
      </c>
      <c r="H76" s="15">
        <v>3</v>
      </c>
      <c r="I76" s="15">
        <v>0</v>
      </c>
      <c r="J76" s="15">
        <v>0</v>
      </c>
      <c r="K76" s="15">
        <v>0</v>
      </c>
      <c r="L76" s="15">
        <v>0</v>
      </c>
      <c r="M76" s="6">
        <v>0</v>
      </c>
      <c r="N76" s="6">
        <f t="shared" si="8"/>
        <v>5</v>
      </c>
      <c r="O76" s="16">
        <v>225.44</v>
      </c>
      <c r="P76" s="8">
        <f t="shared" si="9"/>
        <v>1127.2</v>
      </c>
      <c r="Q76" s="11" t="s">
        <v>24</v>
      </c>
      <c r="R76" s="17">
        <f t="shared" si="11"/>
        <v>281.8</v>
      </c>
      <c r="S76" s="17">
        <f t="shared" si="12"/>
        <v>281.8</v>
      </c>
      <c r="T76" s="17">
        <f t="shared" si="13"/>
        <v>281.8</v>
      </c>
      <c r="U76" s="17">
        <f t="shared" si="14"/>
        <v>281.8</v>
      </c>
      <c r="V76" s="11" t="s">
        <v>25</v>
      </c>
      <c r="W76" s="11"/>
      <c r="X76" s="11"/>
      <c r="Y76" s="18" t="s">
        <v>26</v>
      </c>
    </row>
    <row r="77" spans="1:25" x14ac:dyDescent="0.2">
      <c r="A77" s="11">
        <f t="shared" si="10"/>
        <v>74</v>
      </c>
      <c r="B77" s="12">
        <v>21101</v>
      </c>
      <c r="C77" s="13" t="s">
        <v>99</v>
      </c>
      <c r="D77" s="14" t="s">
        <v>22</v>
      </c>
      <c r="E77" s="11">
        <v>133</v>
      </c>
      <c r="F77" s="15" t="s">
        <v>23</v>
      </c>
      <c r="G77" s="15">
        <v>0</v>
      </c>
      <c r="H77" s="15">
        <v>1</v>
      </c>
      <c r="I77" s="15">
        <v>0</v>
      </c>
      <c r="J77" s="15">
        <v>1</v>
      </c>
      <c r="K77" s="15">
        <v>0</v>
      </c>
      <c r="L77" s="15">
        <v>0</v>
      </c>
      <c r="M77" s="6">
        <v>0</v>
      </c>
      <c r="N77" s="6">
        <f t="shared" si="8"/>
        <v>2</v>
      </c>
      <c r="O77" s="16">
        <v>89.36</v>
      </c>
      <c r="P77" s="8">
        <f t="shared" si="9"/>
        <v>178.72</v>
      </c>
      <c r="Q77" s="11" t="s">
        <v>24</v>
      </c>
      <c r="R77" s="17">
        <f t="shared" si="11"/>
        <v>44.68</v>
      </c>
      <c r="S77" s="17">
        <f t="shared" si="12"/>
        <v>44.68</v>
      </c>
      <c r="T77" s="17">
        <f t="shared" si="13"/>
        <v>44.68</v>
      </c>
      <c r="U77" s="17">
        <f t="shared" si="14"/>
        <v>44.68</v>
      </c>
      <c r="V77" s="11" t="s">
        <v>25</v>
      </c>
      <c r="W77" s="11"/>
      <c r="X77" s="11"/>
      <c r="Y77" s="18" t="s">
        <v>26</v>
      </c>
    </row>
    <row r="78" spans="1:25" x14ac:dyDescent="0.2">
      <c r="A78" s="11">
        <f t="shared" si="10"/>
        <v>75</v>
      </c>
      <c r="B78" s="12">
        <v>21101</v>
      </c>
      <c r="C78" s="13" t="s">
        <v>100</v>
      </c>
      <c r="D78" s="14" t="s">
        <v>22</v>
      </c>
      <c r="E78" s="11">
        <v>133</v>
      </c>
      <c r="F78" s="15" t="s">
        <v>23</v>
      </c>
      <c r="G78" s="15">
        <v>6</v>
      </c>
      <c r="H78" s="15">
        <v>0</v>
      </c>
      <c r="I78" s="15">
        <v>37</v>
      </c>
      <c r="J78" s="15">
        <v>38</v>
      </c>
      <c r="K78" s="15">
        <v>0</v>
      </c>
      <c r="L78" s="15">
        <v>0</v>
      </c>
      <c r="M78" s="6">
        <v>0</v>
      </c>
      <c r="N78" s="6">
        <f t="shared" si="8"/>
        <v>81</v>
      </c>
      <c r="O78" s="16">
        <v>22.38</v>
      </c>
      <c r="P78" s="8">
        <f t="shared" si="9"/>
        <v>1812.78</v>
      </c>
      <c r="Q78" s="11" t="s">
        <v>24</v>
      </c>
      <c r="R78" s="17">
        <f t="shared" si="11"/>
        <v>453.19499999999999</v>
      </c>
      <c r="S78" s="17">
        <f t="shared" si="12"/>
        <v>453.19499999999999</v>
      </c>
      <c r="T78" s="17">
        <f t="shared" si="13"/>
        <v>453.19499999999999</v>
      </c>
      <c r="U78" s="17">
        <f t="shared" si="14"/>
        <v>453.19499999999999</v>
      </c>
      <c r="V78" s="11" t="s">
        <v>25</v>
      </c>
      <c r="W78" s="11"/>
      <c r="X78" s="11"/>
      <c r="Y78" s="18" t="s">
        <v>26</v>
      </c>
    </row>
    <row r="79" spans="1:25" x14ac:dyDescent="0.2">
      <c r="A79" s="11">
        <f t="shared" si="10"/>
        <v>76</v>
      </c>
      <c r="B79" s="12">
        <v>21101</v>
      </c>
      <c r="C79" s="13" t="s">
        <v>101</v>
      </c>
      <c r="D79" s="14" t="s">
        <v>22</v>
      </c>
      <c r="E79" s="11">
        <v>133</v>
      </c>
      <c r="F79" s="15" t="s">
        <v>23</v>
      </c>
      <c r="G79" s="15">
        <v>8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6">
        <v>0</v>
      </c>
      <c r="N79" s="6">
        <f t="shared" si="8"/>
        <v>8</v>
      </c>
      <c r="O79" s="16">
        <v>80.62</v>
      </c>
      <c r="P79" s="8">
        <f t="shared" si="9"/>
        <v>644.96</v>
      </c>
      <c r="Q79" s="11" t="s">
        <v>24</v>
      </c>
      <c r="R79" s="17">
        <f t="shared" si="11"/>
        <v>161.24</v>
      </c>
      <c r="S79" s="17">
        <f t="shared" si="12"/>
        <v>161.24</v>
      </c>
      <c r="T79" s="17">
        <f t="shared" si="13"/>
        <v>161.24</v>
      </c>
      <c r="U79" s="17">
        <f t="shared" si="14"/>
        <v>161.24</v>
      </c>
      <c r="V79" s="11" t="s">
        <v>25</v>
      </c>
      <c r="W79" s="11"/>
      <c r="X79" s="11"/>
      <c r="Y79" s="18" t="s">
        <v>26</v>
      </c>
    </row>
    <row r="80" spans="1:25" x14ac:dyDescent="0.2">
      <c r="A80" s="11">
        <f t="shared" si="10"/>
        <v>77</v>
      </c>
      <c r="B80" s="12">
        <v>21101</v>
      </c>
      <c r="C80" s="13" t="s">
        <v>102</v>
      </c>
      <c r="D80" s="14" t="s">
        <v>22</v>
      </c>
      <c r="E80" s="11">
        <v>133</v>
      </c>
      <c r="F80" s="15" t="s">
        <v>23</v>
      </c>
      <c r="G80" s="15">
        <v>7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6">
        <v>0</v>
      </c>
      <c r="N80" s="6">
        <f t="shared" si="8"/>
        <v>7</v>
      </c>
      <c r="O80" s="16">
        <v>475.35</v>
      </c>
      <c r="P80" s="8">
        <f t="shared" si="9"/>
        <v>3327.4500000000003</v>
      </c>
      <c r="Q80" s="11" t="s">
        <v>24</v>
      </c>
      <c r="R80" s="17">
        <f t="shared" si="11"/>
        <v>831.86250000000007</v>
      </c>
      <c r="S80" s="17">
        <f t="shared" si="12"/>
        <v>831.86250000000007</v>
      </c>
      <c r="T80" s="17">
        <f t="shared" si="13"/>
        <v>831.86250000000007</v>
      </c>
      <c r="U80" s="17">
        <f t="shared" si="14"/>
        <v>831.86250000000007</v>
      </c>
      <c r="V80" s="11" t="s">
        <v>25</v>
      </c>
      <c r="W80" s="11"/>
      <c r="X80" s="11"/>
      <c r="Y80" s="18" t="s">
        <v>26</v>
      </c>
    </row>
    <row r="81" spans="1:25" x14ac:dyDescent="0.2">
      <c r="A81" s="11">
        <f t="shared" si="10"/>
        <v>78</v>
      </c>
      <c r="B81" s="12">
        <v>21101</v>
      </c>
      <c r="C81" s="13" t="s">
        <v>103</v>
      </c>
      <c r="D81" s="14" t="s">
        <v>22</v>
      </c>
      <c r="E81" s="11">
        <v>133</v>
      </c>
      <c r="F81" s="15" t="s">
        <v>23</v>
      </c>
      <c r="G81" s="15">
        <v>8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6">
        <v>0</v>
      </c>
      <c r="N81" s="6">
        <f t="shared" si="8"/>
        <v>8</v>
      </c>
      <c r="O81" s="16">
        <v>80.62</v>
      </c>
      <c r="P81" s="8">
        <f t="shared" si="9"/>
        <v>644.96</v>
      </c>
      <c r="Q81" s="11" t="s">
        <v>24</v>
      </c>
      <c r="R81" s="17">
        <f t="shared" si="11"/>
        <v>161.24</v>
      </c>
      <c r="S81" s="17">
        <f t="shared" si="12"/>
        <v>161.24</v>
      </c>
      <c r="T81" s="17">
        <f t="shared" si="13"/>
        <v>161.24</v>
      </c>
      <c r="U81" s="17">
        <f t="shared" si="14"/>
        <v>161.24</v>
      </c>
      <c r="V81" s="11" t="s">
        <v>25</v>
      </c>
      <c r="W81" s="11"/>
      <c r="X81" s="11"/>
      <c r="Y81" s="18" t="s">
        <v>26</v>
      </c>
    </row>
    <row r="82" spans="1:25" x14ac:dyDescent="0.2">
      <c r="A82" s="11">
        <f t="shared" si="10"/>
        <v>79</v>
      </c>
      <c r="B82" s="12">
        <v>21101</v>
      </c>
      <c r="C82" s="13" t="s">
        <v>104</v>
      </c>
      <c r="D82" s="14" t="s">
        <v>22</v>
      </c>
      <c r="E82" s="11">
        <v>133</v>
      </c>
      <c r="F82" s="15" t="s">
        <v>23</v>
      </c>
      <c r="G82" s="15">
        <v>4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6">
        <v>0</v>
      </c>
      <c r="N82" s="6">
        <f t="shared" si="8"/>
        <v>4</v>
      </c>
      <c r="O82" s="16">
        <v>39.79</v>
      </c>
      <c r="P82" s="8">
        <f t="shared" si="9"/>
        <v>159.16</v>
      </c>
      <c r="Q82" s="11" t="s">
        <v>24</v>
      </c>
      <c r="R82" s="17">
        <f t="shared" si="11"/>
        <v>39.79</v>
      </c>
      <c r="S82" s="17">
        <f t="shared" si="12"/>
        <v>39.79</v>
      </c>
      <c r="T82" s="17">
        <f t="shared" si="13"/>
        <v>39.79</v>
      </c>
      <c r="U82" s="17">
        <f t="shared" si="14"/>
        <v>39.79</v>
      </c>
      <c r="V82" s="11" t="s">
        <v>25</v>
      </c>
      <c r="W82" s="11"/>
      <c r="X82" s="11"/>
      <c r="Y82" s="18" t="s">
        <v>26</v>
      </c>
    </row>
    <row r="83" spans="1:25" x14ac:dyDescent="0.2">
      <c r="A83" s="11">
        <f t="shared" si="10"/>
        <v>80</v>
      </c>
      <c r="B83" s="12">
        <v>21101</v>
      </c>
      <c r="C83" s="13" t="s">
        <v>105</v>
      </c>
      <c r="D83" s="14" t="s">
        <v>22</v>
      </c>
      <c r="E83" s="11">
        <v>133</v>
      </c>
      <c r="F83" s="15" t="s">
        <v>23</v>
      </c>
      <c r="G83" s="15">
        <v>3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6">
        <v>0</v>
      </c>
      <c r="N83" s="6">
        <f t="shared" si="8"/>
        <v>3</v>
      </c>
      <c r="O83" s="16">
        <v>1020</v>
      </c>
      <c r="P83" s="8">
        <f t="shared" si="9"/>
        <v>3060</v>
      </c>
      <c r="Q83" s="11" t="s">
        <v>24</v>
      </c>
      <c r="R83" s="17">
        <f t="shared" si="11"/>
        <v>765</v>
      </c>
      <c r="S83" s="17">
        <f t="shared" si="12"/>
        <v>765</v>
      </c>
      <c r="T83" s="17">
        <f t="shared" si="13"/>
        <v>765</v>
      </c>
      <c r="U83" s="17">
        <f t="shared" si="14"/>
        <v>765</v>
      </c>
      <c r="V83" s="11" t="s">
        <v>25</v>
      </c>
      <c r="W83" s="11"/>
      <c r="X83" s="11"/>
      <c r="Y83" s="18" t="s">
        <v>26</v>
      </c>
    </row>
    <row r="84" spans="1:25" x14ac:dyDescent="0.2">
      <c r="A84" s="11">
        <f t="shared" si="10"/>
        <v>81</v>
      </c>
      <c r="B84" s="12">
        <v>21101</v>
      </c>
      <c r="C84" s="13" t="s">
        <v>106</v>
      </c>
      <c r="D84" s="14" t="s">
        <v>22</v>
      </c>
      <c r="E84" s="11">
        <v>133</v>
      </c>
      <c r="F84" s="15" t="s">
        <v>23</v>
      </c>
      <c r="G84" s="15">
        <v>141</v>
      </c>
      <c r="H84" s="15">
        <v>235</v>
      </c>
      <c r="I84" s="15">
        <v>110</v>
      </c>
      <c r="J84" s="15">
        <v>48</v>
      </c>
      <c r="K84" s="15">
        <v>61</v>
      </c>
      <c r="L84" s="15">
        <v>12</v>
      </c>
      <c r="M84" s="6">
        <v>0</v>
      </c>
      <c r="N84" s="6">
        <f t="shared" si="8"/>
        <v>607</v>
      </c>
      <c r="O84" s="16">
        <v>2.58</v>
      </c>
      <c r="P84" s="8">
        <f t="shared" si="9"/>
        <v>1566.06</v>
      </c>
      <c r="Q84" s="11" t="s">
        <v>24</v>
      </c>
      <c r="R84" s="17">
        <f t="shared" si="11"/>
        <v>391.51499999999999</v>
      </c>
      <c r="S84" s="17">
        <f t="shared" si="12"/>
        <v>391.51499999999999</v>
      </c>
      <c r="T84" s="17">
        <f t="shared" si="13"/>
        <v>391.51499999999999</v>
      </c>
      <c r="U84" s="17">
        <f t="shared" si="14"/>
        <v>391.51499999999999</v>
      </c>
      <c r="V84" s="11" t="s">
        <v>25</v>
      </c>
      <c r="W84" s="11"/>
      <c r="X84" s="11"/>
      <c r="Y84" s="18" t="s">
        <v>26</v>
      </c>
    </row>
    <row r="85" spans="1:25" x14ac:dyDescent="0.2">
      <c r="A85" s="11">
        <f t="shared" si="10"/>
        <v>82</v>
      </c>
      <c r="B85" s="12">
        <v>21101</v>
      </c>
      <c r="C85" s="13" t="s">
        <v>107</v>
      </c>
      <c r="D85" s="14" t="s">
        <v>22</v>
      </c>
      <c r="E85" s="11">
        <v>133</v>
      </c>
      <c r="F85" s="15" t="s">
        <v>23</v>
      </c>
      <c r="G85" s="15">
        <v>68</v>
      </c>
      <c r="H85" s="15">
        <v>115</v>
      </c>
      <c r="I85" s="15">
        <v>20</v>
      </c>
      <c r="J85" s="15">
        <v>24</v>
      </c>
      <c r="K85" s="15">
        <v>72</v>
      </c>
      <c r="L85" s="15">
        <v>1</v>
      </c>
      <c r="M85" s="6">
        <v>0</v>
      </c>
      <c r="N85" s="6">
        <f t="shared" si="8"/>
        <v>300</v>
      </c>
      <c r="O85" s="16">
        <v>2.58</v>
      </c>
      <c r="P85" s="8">
        <f t="shared" si="9"/>
        <v>774</v>
      </c>
      <c r="Q85" s="11" t="s">
        <v>24</v>
      </c>
      <c r="R85" s="17">
        <f t="shared" si="11"/>
        <v>193.5</v>
      </c>
      <c r="S85" s="17">
        <f t="shared" si="12"/>
        <v>193.5</v>
      </c>
      <c r="T85" s="17">
        <f t="shared" si="13"/>
        <v>193.5</v>
      </c>
      <c r="U85" s="17">
        <f t="shared" si="14"/>
        <v>193.5</v>
      </c>
      <c r="V85" s="11" t="s">
        <v>25</v>
      </c>
      <c r="W85" s="11"/>
      <c r="X85" s="11"/>
      <c r="Y85" s="18" t="s">
        <v>26</v>
      </c>
    </row>
    <row r="86" spans="1:25" x14ac:dyDescent="0.2">
      <c r="A86" s="11">
        <f t="shared" si="10"/>
        <v>83</v>
      </c>
      <c r="B86" s="12">
        <v>21101</v>
      </c>
      <c r="C86" s="13" t="s">
        <v>108</v>
      </c>
      <c r="D86" s="14" t="s">
        <v>22</v>
      </c>
      <c r="E86" s="11">
        <v>133</v>
      </c>
      <c r="F86" s="15" t="s">
        <v>23</v>
      </c>
      <c r="G86" s="15">
        <v>20</v>
      </c>
      <c r="H86" s="15">
        <v>87</v>
      </c>
      <c r="I86" s="15">
        <v>42</v>
      </c>
      <c r="J86" s="15">
        <v>36</v>
      </c>
      <c r="K86" s="15">
        <v>0</v>
      </c>
      <c r="L86" s="15">
        <v>0</v>
      </c>
      <c r="M86" s="6">
        <v>0</v>
      </c>
      <c r="N86" s="6">
        <f t="shared" si="8"/>
        <v>185</v>
      </c>
      <c r="O86" s="16">
        <v>2.58</v>
      </c>
      <c r="P86" s="8">
        <f t="shared" si="9"/>
        <v>477.3</v>
      </c>
      <c r="Q86" s="11" t="s">
        <v>24</v>
      </c>
      <c r="R86" s="17">
        <f t="shared" si="11"/>
        <v>119.325</v>
      </c>
      <c r="S86" s="17">
        <f t="shared" si="12"/>
        <v>119.325</v>
      </c>
      <c r="T86" s="17">
        <f t="shared" si="13"/>
        <v>119.325</v>
      </c>
      <c r="U86" s="17">
        <f t="shared" si="14"/>
        <v>119.325</v>
      </c>
      <c r="V86" s="11" t="s">
        <v>25</v>
      </c>
      <c r="W86" s="11"/>
      <c r="X86" s="11"/>
      <c r="Y86" s="18" t="s">
        <v>26</v>
      </c>
    </row>
    <row r="87" spans="1:25" x14ac:dyDescent="0.2">
      <c r="A87" s="11">
        <f t="shared" si="10"/>
        <v>84</v>
      </c>
      <c r="B87" s="12">
        <v>21101</v>
      </c>
      <c r="C87" s="13" t="s">
        <v>109</v>
      </c>
      <c r="D87" s="14" t="s">
        <v>22</v>
      </c>
      <c r="E87" s="11">
        <v>133</v>
      </c>
      <c r="F87" s="15" t="s">
        <v>23</v>
      </c>
      <c r="G87" s="15">
        <v>80</v>
      </c>
      <c r="H87" s="15">
        <v>0</v>
      </c>
      <c r="I87" s="15">
        <v>150</v>
      </c>
      <c r="J87" s="15">
        <v>100</v>
      </c>
      <c r="K87" s="15">
        <v>0</v>
      </c>
      <c r="L87" s="15">
        <v>0</v>
      </c>
      <c r="M87" s="6">
        <v>0</v>
      </c>
      <c r="N87" s="6">
        <f t="shared" si="8"/>
        <v>330</v>
      </c>
      <c r="O87" s="16">
        <v>4.09</v>
      </c>
      <c r="P87" s="8">
        <f t="shared" si="9"/>
        <v>1349.7</v>
      </c>
      <c r="Q87" s="11" t="s">
        <v>24</v>
      </c>
      <c r="R87" s="17">
        <f t="shared" si="11"/>
        <v>337.42500000000001</v>
      </c>
      <c r="S87" s="17">
        <f t="shared" si="12"/>
        <v>337.42500000000001</v>
      </c>
      <c r="T87" s="17">
        <f t="shared" si="13"/>
        <v>337.42500000000001</v>
      </c>
      <c r="U87" s="17">
        <f t="shared" si="14"/>
        <v>337.42500000000001</v>
      </c>
      <c r="V87" s="11" t="s">
        <v>25</v>
      </c>
      <c r="W87" s="11"/>
      <c r="X87" s="11"/>
      <c r="Y87" s="18" t="s">
        <v>26</v>
      </c>
    </row>
    <row r="88" spans="1:25" x14ac:dyDescent="0.2">
      <c r="A88" s="11">
        <f t="shared" si="10"/>
        <v>85</v>
      </c>
      <c r="B88" s="12">
        <v>21101</v>
      </c>
      <c r="C88" s="13" t="s">
        <v>110</v>
      </c>
      <c r="D88" s="14" t="s">
        <v>22</v>
      </c>
      <c r="E88" s="11">
        <v>133</v>
      </c>
      <c r="F88" s="15" t="s">
        <v>23</v>
      </c>
      <c r="G88" s="15">
        <v>80</v>
      </c>
      <c r="H88" s="15">
        <v>0</v>
      </c>
      <c r="I88" s="15">
        <v>50</v>
      </c>
      <c r="J88" s="15">
        <v>50</v>
      </c>
      <c r="K88" s="15">
        <v>0</v>
      </c>
      <c r="L88" s="15">
        <v>0</v>
      </c>
      <c r="M88" s="6">
        <v>0</v>
      </c>
      <c r="N88" s="6">
        <f t="shared" si="8"/>
        <v>180</v>
      </c>
      <c r="O88" s="16">
        <v>5.79</v>
      </c>
      <c r="P88" s="8">
        <f t="shared" si="9"/>
        <v>1042.2</v>
      </c>
      <c r="Q88" s="11" t="s">
        <v>24</v>
      </c>
      <c r="R88" s="17">
        <f t="shared" si="11"/>
        <v>260.55</v>
      </c>
      <c r="S88" s="17">
        <f t="shared" si="12"/>
        <v>260.55</v>
      </c>
      <c r="T88" s="17">
        <f t="shared" si="13"/>
        <v>260.55</v>
      </c>
      <c r="U88" s="17">
        <f t="shared" si="14"/>
        <v>260.55</v>
      </c>
      <c r="V88" s="11" t="s">
        <v>25</v>
      </c>
      <c r="W88" s="11"/>
      <c r="X88" s="11"/>
      <c r="Y88" s="18" t="s">
        <v>26</v>
      </c>
    </row>
    <row r="89" spans="1:25" x14ac:dyDescent="0.2">
      <c r="A89" s="11">
        <f t="shared" si="10"/>
        <v>86</v>
      </c>
      <c r="B89" s="12">
        <v>21101</v>
      </c>
      <c r="C89" s="13" t="s">
        <v>111</v>
      </c>
      <c r="D89" s="14" t="s">
        <v>22</v>
      </c>
      <c r="E89" s="11">
        <v>133</v>
      </c>
      <c r="F89" s="15" t="s">
        <v>23</v>
      </c>
      <c r="G89" s="15">
        <v>50</v>
      </c>
      <c r="H89" s="15">
        <v>0</v>
      </c>
      <c r="I89" s="15">
        <v>150</v>
      </c>
      <c r="J89" s="15">
        <v>100</v>
      </c>
      <c r="K89" s="15">
        <v>0</v>
      </c>
      <c r="L89" s="15">
        <v>0</v>
      </c>
      <c r="M89" s="6">
        <v>0</v>
      </c>
      <c r="N89" s="6">
        <f t="shared" si="8"/>
        <v>300</v>
      </c>
      <c r="O89" s="16">
        <v>8.3000000000000007</v>
      </c>
      <c r="P89" s="8">
        <f t="shared" si="9"/>
        <v>2490</v>
      </c>
      <c r="Q89" s="11" t="s">
        <v>24</v>
      </c>
      <c r="R89" s="17">
        <f t="shared" si="11"/>
        <v>622.5</v>
      </c>
      <c r="S89" s="17">
        <f t="shared" si="12"/>
        <v>622.5</v>
      </c>
      <c r="T89" s="17">
        <f t="shared" si="13"/>
        <v>622.5</v>
      </c>
      <c r="U89" s="17">
        <f t="shared" si="14"/>
        <v>622.5</v>
      </c>
      <c r="V89" s="11" t="s">
        <v>25</v>
      </c>
      <c r="W89" s="11"/>
      <c r="X89" s="11"/>
      <c r="Y89" s="18" t="s">
        <v>26</v>
      </c>
    </row>
    <row r="90" spans="1:25" x14ac:dyDescent="0.2">
      <c r="A90" s="11">
        <f t="shared" si="10"/>
        <v>87</v>
      </c>
      <c r="B90" s="12">
        <v>21101</v>
      </c>
      <c r="C90" s="13" t="s">
        <v>112</v>
      </c>
      <c r="D90" s="14" t="s">
        <v>22</v>
      </c>
      <c r="E90" s="11">
        <v>133</v>
      </c>
      <c r="F90" s="15" t="s">
        <v>23</v>
      </c>
      <c r="G90" s="15">
        <v>27</v>
      </c>
      <c r="H90" s="15">
        <v>0</v>
      </c>
      <c r="I90" s="15">
        <v>24</v>
      </c>
      <c r="J90" s="15">
        <v>28</v>
      </c>
      <c r="K90" s="15">
        <v>0</v>
      </c>
      <c r="L90" s="15">
        <v>6</v>
      </c>
      <c r="M90" s="6">
        <v>0</v>
      </c>
      <c r="N90" s="6">
        <f t="shared" si="8"/>
        <v>85</v>
      </c>
      <c r="O90" s="16">
        <v>13.06</v>
      </c>
      <c r="P90" s="8">
        <f t="shared" si="9"/>
        <v>1110.1000000000001</v>
      </c>
      <c r="Q90" s="11" t="s">
        <v>24</v>
      </c>
      <c r="R90" s="17">
        <f t="shared" si="11"/>
        <v>277.52500000000003</v>
      </c>
      <c r="S90" s="17">
        <f t="shared" si="12"/>
        <v>277.52500000000003</v>
      </c>
      <c r="T90" s="17">
        <f t="shared" si="13"/>
        <v>277.52500000000003</v>
      </c>
      <c r="U90" s="17">
        <f t="shared" si="14"/>
        <v>277.52500000000003</v>
      </c>
      <c r="V90" s="11" t="s">
        <v>25</v>
      </c>
      <c r="W90" s="11"/>
      <c r="X90" s="11"/>
      <c r="Y90" s="18" t="s">
        <v>26</v>
      </c>
    </row>
    <row r="91" spans="1:25" x14ac:dyDescent="0.2">
      <c r="A91" s="11">
        <f t="shared" si="10"/>
        <v>88</v>
      </c>
      <c r="B91" s="12">
        <v>21101</v>
      </c>
      <c r="C91" s="13" t="s">
        <v>113</v>
      </c>
      <c r="D91" s="14" t="s">
        <v>22</v>
      </c>
      <c r="E91" s="11">
        <v>133</v>
      </c>
      <c r="F91" s="15" t="s">
        <v>23</v>
      </c>
      <c r="G91" s="15">
        <v>11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6">
        <v>0</v>
      </c>
      <c r="N91" s="6">
        <f t="shared" si="8"/>
        <v>11</v>
      </c>
      <c r="O91" s="16">
        <v>20.25</v>
      </c>
      <c r="P91" s="8">
        <f t="shared" si="9"/>
        <v>222.75</v>
      </c>
      <c r="Q91" s="11" t="s">
        <v>24</v>
      </c>
      <c r="R91" s="17">
        <f t="shared" si="11"/>
        <v>55.6875</v>
      </c>
      <c r="S91" s="17">
        <f t="shared" si="12"/>
        <v>55.6875</v>
      </c>
      <c r="T91" s="17">
        <f t="shared" si="13"/>
        <v>55.6875</v>
      </c>
      <c r="U91" s="17">
        <f t="shared" si="14"/>
        <v>55.6875</v>
      </c>
      <c r="V91" s="11" t="s">
        <v>25</v>
      </c>
      <c r="W91" s="11"/>
      <c r="X91" s="11"/>
      <c r="Y91" s="18" t="s">
        <v>26</v>
      </c>
    </row>
    <row r="92" spans="1:25" x14ac:dyDescent="0.2">
      <c r="A92" s="11">
        <f t="shared" si="10"/>
        <v>89</v>
      </c>
      <c r="B92" s="12">
        <v>21101</v>
      </c>
      <c r="C92" s="13" t="s">
        <v>114</v>
      </c>
      <c r="D92" s="14" t="s">
        <v>22</v>
      </c>
      <c r="E92" s="11">
        <v>133</v>
      </c>
      <c r="F92" s="15" t="s">
        <v>23</v>
      </c>
      <c r="G92" s="15">
        <v>60</v>
      </c>
      <c r="H92" s="15">
        <v>10</v>
      </c>
      <c r="I92" s="15">
        <v>31</v>
      </c>
      <c r="J92" s="15">
        <v>20</v>
      </c>
      <c r="K92" s="15">
        <v>28</v>
      </c>
      <c r="L92" s="15">
        <v>6</v>
      </c>
      <c r="M92" s="6">
        <v>0</v>
      </c>
      <c r="N92" s="6">
        <f t="shared" si="8"/>
        <v>155</v>
      </c>
      <c r="O92" s="16">
        <v>17.18</v>
      </c>
      <c r="P92" s="8">
        <f t="shared" si="9"/>
        <v>2662.9</v>
      </c>
      <c r="Q92" s="11" t="s">
        <v>24</v>
      </c>
      <c r="R92" s="17">
        <f t="shared" si="11"/>
        <v>665.72500000000002</v>
      </c>
      <c r="S92" s="17">
        <f t="shared" si="12"/>
        <v>665.72500000000002</v>
      </c>
      <c r="T92" s="17">
        <f t="shared" si="13"/>
        <v>665.72500000000002</v>
      </c>
      <c r="U92" s="17">
        <f t="shared" si="14"/>
        <v>665.72500000000002</v>
      </c>
      <c r="V92" s="11" t="s">
        <v>25</v>
      </c>
      <c r="W92" s="11"/>
      <c r="X92" s="11"/>
      <c r="Y92" s="18" t="s">
        <v>26</v>
      </c>
    </row>
    <row r="93" spans="1:25" x14ac:dyDescent="0.2">
      <c r="A93" s="11">
        <f t="shared" si="10"/>
        <v>90</v>
      </c>
      <c r="B93" s="12">
        <v>21101</v>
      </c>
      <c r="C93" s="13" t="s">
        <v>115</v>
      </c>
      <c r="D93" s="14" t="s">
        <v>22</v>
      </c>
      <c r="E93" s="11">
        <v>133</v>
      </c>
      <c r="F93" s="15" t="s">
        <v>23</v>
      </c>
      <c r="G93" s="15">
        <v>10</v>
      </c>
      <c r="H93" s="15">
        <v>40</v>
      </c>
      <c r="I93" s="15">
        <v>50</v>
      </c>
      <c r="J93" s="15">
        <v>52</v>
      </c>
      <c r="K93" s="15">
        <v>0</v>
      </c>
      <c r="L93" s="15">
        <v>0</v>
      </c>
      <c r="M93" s="6">
        <v>0</v>
      </c>
      <c r="N93" s="6">
        <f t="shared" si="8"/>
        <v>152</v>
      </c>
      <c r="O93" s="16">
        <v>18.2</v>
      </c>
      <c r="P93" s="8">
        <f t="shared" si="9"/>
        <v>2766.4</v>
      </c>
      <c r="Q93" s="11" t="s">
        <v>24</v>
      </c>
      <c r="R93" s="17">
        <f t="shared" si="11"/>
        <v>691.6</v>
      </c>
      <c r="S93" s="17">
        <f t="shared" si="12"/>
        <v>691.6</v>
      </c>
      <c r="T93" s="17">
        <f t="shared" si="13"/>
        <v>691.6</v>
      </c>
      <c r="U93" s="17">
        <f t="shared" si="14"/>
        <v>691.6</v>
      </c>
      <c r="V93" s="11" t="s">
        <v>25</v>
      </c>
      <c r="W93" s="11"/>
      <c r="X93" s="11"/>
      <c r="Y93" s="18" t="s">
        <v>26</v>
      </c>
    </row>
    <row r="94" spans="1:25" x14ac:dyDescent="0.2">
      <c r="A94" s="11">
        <f t="shared" si="10"/>
        <v>91</v>
      </c>
      <c r="B94" s="12">
        <v>21101</v>
      </c>
      <c r="C94" s="13" t="s">
        <v>116</v>
      </c>
      <c r="D94" s="14" t="s">
        <v>22</v>
      </c>
      <c r="E94" s="11">
        <v>133</v>
      </c>
      <c r="F94" s="15" t="s">
        <v>23</v>
      </c>
      <c r="G94" s="15">
        <v>0</v>
      </c>
      <c r="H94" s="15">
        <v>4</v>
      </c>
      <c r="I94" s="15">
        <v>0</v>
      </c>
      <c r="J94" s="15">
        <v>0</v>
      </c>
      <c r="K94" s="15">
        <v>3</v>
      </c>
      <c r="L94" s="15">
        <v>0</v>
      </c>
      <c r="M94" s="6">
        <v>0</v>
      </c>
      <c r="N94" s="6">
        <f t="shared" si="8"/>
        <v>7</v>
      </c>
      <c r="O94" s="16">
        <v>130.97</v>
      </c>
      <c r="P94" s="8">
        <f t="shared" si="9"/>
        <v>916.79</v>
      </c>
      <c r="Q94" s="11" t="s">
        <v>24</v>
      </c>
      <c r="R94" s="17">
        <f t="shared" si="11"/>
        <v>229.19749999999999</v>
      </c>
      <c r="S94" s="17">
        <f t="shared" si="12"/>
        <v>229.19749999999999</v>
      </c>
      <c r="T94" s="17">
        <f t="shared" si="13"/>
        <v>229.19749999999999</v>
      </c>
      <c r="U94" s="17">
        <f t="shared" si="14"/>
        <v>229.19749999999999</v>
      </c>
      <c r="V94" s="11" t="s">
        <v>25</v>
      </c>
      <c r="W94" s="11"/>
      <c r="X94" s="11"/>
      <c r="Y94" s="18" t="s">
        <v>26</v>
      </c>
    </row>
    <row r="95" spans="1:25" x14ac:dyDescent="0.2">
      <c r="A95" s="11">
        <f t="shared" si="10"/>
        <v>92</v>
      </c>
      <c r="B95" s="12">
        <v>21101</v>
      </c>
      <c r="C95" s="13" t="s">
        <v>117</v>
      </c>
      <c r="D95" s="14" t="s">
        <v>22</v>
      </c>
      <c r="E95" s="11">
        <v>133</v>
      </c>
      <c r="F95" s="15" t="s">
        <v>23</v>
      </c>
      <c r="G95" s="15">
        <v>26</v>
      </c>
      <c r="H95" s="15">
        <v>22</v>
      </c>
      <c r="I95" s="15">
        <v>114</v>
      </c>
      <c r="J95" s="15">
        <v>12</v>
      </c>
      <c r="K95" s="15">
        <v>0</v>
      </c>
      <c r="L95" s="15">
        <v>0</v>
      </c>
      <c r="M95" s="6">
        <v>0</v>
      </c>
      <c r="N95" s="6">
        <f t="shared" si="8"/>
        <v>174</v>
      </c>
      <c r="O95" s="16">
        <v>6.1</v>
      </c>
      <c r="P95" s="8">
        <f t="shared" si="9"/>
        <v>1061.3999999999999</v>
      </c>
      <c r="Q95" s="11" t="s">
        <v>24</v>
      </c>
      <c r="R95" s="17">
        <f t="shared" si="11"/>
        <v>265.34999999999997</v>
      </c>
      <c r="S95" s="17">
        <f t="shared" si="12"/>
        <v>265.34999999999997</v>
      </c>
      <c r="T95" s="17">
        <f t="shared" si="13"/>
        <v>265.34999999999997</v>
      </c>
      <c r="U95" s="17">
        <f t="shared" si="14"/>
        <v>265.34999999999997</v>
      </c>
      <c r="V95" s="11" t="s">
        <v>25</v>
      </c>
      <c r="W95" s="11"/>
      <c r="X95" s="11"/>
      <c r="Y95" s="18" t="s">
        <v>26</v>
      </c>
    </row>
    <row r="96" spans="1:25" x14ac:dyDescent="0.2">
      <c r="A96" s="11">
        <f t="shared" si="10"/>
        <v>93</v>
      </c>
      <c r="B96" s="12">
        <v>21101</v>
      </c>
      <c r="C96" s="13" t="s">
        <v>118</v>
      </c>
      <c r="D96" s="14" t="s">
        <v>22</v>
      </c>
      <c r="E96" s="11">
        <v>133</v>
      </c>
      <c r="F96" s="15" t="s">
        <v>23</v>
      </c>
      <c r="G96" s="15">
        <v>1</v>
      </c>
      <c r="H96" s="15">
        <v>0</v>
      </c>
      <c r="I96" s="15">
        <v>3</v>
      </c>
      <c r="J96" s="15">
        <v>0</v>
      </c>
      <c r="K96" s="15">
        <v>0</v>
      </c>
      <c r="L96" s="15">
        <v>0</v>
      </c>
      <c r="M96" s="6">
        <v>0</v>
      </c>
      <c r="N96" s="6">
        <f t="shared" si="8"/>
        <v>4</v>
      </c>
      <c r="O96" s="16">
        <v>6.1</v>
      </c>
      <c r="P96" s="8">
        <f t="shared" si="9"/>
        <v>24.4</v>
      </c>
      <c r="Q96" s="11" t="s">
        <v>24</v>
      </c>
      <c r="R96" s="17">
        <f t="shared" si="11"/>
        <v>6.1</v>
      </c>
      <c r="S96" s="17">
        <f t="shared" si="12"/>
        <v>6.1</v>
      </c>
      <c r="T96" s="17">
        <f t="shared" si="13"/>
        <v>6.1</v>
      </c>
      <c r="U96" s="17">
        <f t="shared" si="14"/>
        <v>6.1</v>
      </c>
      <c r="V96" s="11" t="s">
        <v>25</v>
      </c>
      <c r="W96" s="11"/>
      <c r="X96" s="11"/>
      <c r="Y96" s="18" t="s">
        <v>26</v>
      </c>
    </row>
    <row r="97" spans="1:25" x14ac:dyDescent="0.2">
      <c r="A97" s="11">
        <f t="shared" si="10"/>
        <v>94</v>
      </c>
      <c r="B97" s="12">
        <v>21101</v>
      </c>
      <c r="C97" s="13" t="s">
        <v>119</v>
      </c>
      <c r="D97" s="14" t="s">
        <v>22</v>
      </c>
      <c r="E97" s="11">
        <v>133</v>
      </c>
      <c r="F97" s="15" t="s">
        <v>23</v>
      </c>
      <c r="G97" s="15">
        <v>0</v>
      </c>
      <c r="H97" s="15">
        <v>2</v>
      </c>
      <c r="I97" s="15">
        <v>10</v>
      </c>
      <c r="J97" s="15">
        <v>0</v>
      </c>
      <c r="K97" s="15">
        <v>2</v>
      </c>
      <c r="L97" s="15">
        <v>0</v>
      </c>
      <c r="M97" s="6">
        <v>0</v>
      </c>
      <c r="N97" s="6">
        <f t="shared" si="8"/>
        <v>14</v>
      </c>
      <c r="O97" s="16">
        <v>12.78</v>
      </c>
      <c r="P97" s="8">
        <f t="shared" si="9"/>
        <v>178.92</v>
      </c>
      <c r="Q97" s="11" t="s">
        <v>24</v>
      </c>
      <c r="R97" s="17">
        <f t="shared" si="11"/>
        <v>44.73</v>
      </c>
      <c r="S97" s="17">
        <f t="shared" si="12"/>
        <v>44.73</v>
      </c>
      <c r="T97" s="17">
        <f t="shared" si="13"/>
        <v>44.73</v>
      </c>
      <c r="U97" s="17">
        <f t="shared" si="14"/>
        <v>44.73</v>
      </c>
      <c r="V97" s="11" t="s">
        <v>25</v>
      </c>
      <c r="W97" s="11"/>
      <c r="X97" s="11"/>
      <c r="Y97" s="18" t="s">
        <v>26</v>
      </c>
    </row>
    <row r="98" spans="1:25" x14ac:dyDescent="0.2">
      <c r="A98" s="11">
        <f t="shared" si="10"/>
        <v>95</v>
      </c>
      <c r="B98" s="12">
        <v>21101</v>
      </c>
      <c r="C98" s="13" t="s">
        <v>120</v>
      </c>
      <c r="D98" s="14" t="s">
        <v>22</v>
      </c>
      <c r="E98" s="11">
        <v>133</v>
      </c>
      <c r="F98" s="15" t="s">
        <v>23</v>
      </c>
      <c r="G98" s="15">
        <v>4</v>
      </c>
      <c r="H98" s="15">
        <v>20</v>
      </c>
      <c r="I98" s="15">
        <v>30</v>
      </c>
      <c r="J98" s="15">
        <v>10</v>
      </c>
      <c r="K98" s="15">
        <v>0</v>
      </c>
      <c r="L98" s="15">
        <v>0</v>
      </c>
      <c r="M98" s="6">
        <v>0</v>
      </c>
      <c r="N98" s="6">
        <f t="shared" si="8"/>
        <v>64</v>
      </c>
      <c r="O98" s="16">
        <v>12.4</v>
      </c>
      <c r="P98" s="8">
        <f t="shared" si="9"/>
        <v>793.6</v>
      </c>
      <c r="Q98" s="11" t="s">
        <v>24</v>
      </c>
      <c r="R98" s="17">
        <f t="shared" si="11"/>
        <v>198.4</v>
      </c>
      <c r="S98" s="17">
        <f t="shared" si="12"/>
        <v>198.4</v>
      </c>
      <c r="T98" s="17">
        <f t="shared" si="13"/>
        <v>198.4</v>
      </c>
      <c r="U98" s="17">
        <f t="shared" si="14"/>
        <v>198.4</v>
      </c>
      <c r="V98" s="11" t="s">
        <v>25</v>
      </c>
      <c r="W98" s="11"/>
      <c r="X98" s="11"/>
      <c r="Y98" s="18" t="s">
        <v>26</v>
      </c>
    </row>
    <row r="99" spans="1:25" x14ac:dyDescent="0.2">
      <c r="A99" s="11">
        <f t="shared" si="10"/>
        <v>96</v>
      </c>
      <c r="B99" s="12">
        <v>21101</v>
      </c>
      <c r="C99" s="13" t="s">
        <v>121</v>
      </c>
      <c r="D99" s="14" t="s">
        <v>22</v>
      </c>
      <c r="E99" s="11">
        <v>133</v>
      </c>
      <c r="F99" s="15" t="s">
        <v>28</v>
      </c>
      <c r="G99" s="15">
        <v>1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6">
        <v>0</v>
      </c>
      <c r="N99" s="6">
        <f t="shared" si="8"/>
        <v>1</v>
      </c>
      <c r="O99" s="16">
        <v>134.79</v>
      </c>
      <c r="P99" s="8">
        <f t="shared" si="9"/>
        <v>134.79</v>
      </c>
      <c r="Q99" s="11" t="s">
        <v>24</v>
      </c>
      <c r="R99" s="17">
        <f t="shared" si="11"/>
        <v>33.697499999999998</v>
      </c>
      <c r="S99" s="17">
        <f t="shared" si="12"/>
        <v>33.697499999999998</v>
      </c>
      <c r="T99" s="17">
        <f t="shared" si="13"/>
        <v>33.697499999999998</v>
      </c>
      <c r="U99" s="17">
        <f t="shared" si="14"/>
        <v>33.697499999999998</v>
      </c>
      <c r="V99" s="11" t="s">
        <v>25</v>
      </c>
      <c r="W99" s="11"/>
      <c r="X99" s="11"/>
      <c r="Y99" s="18" t="s">
        <v>26</v>
      </c>
    </row>
    <row r="100" spans="1:25" x14ac:dyDescent="0.2">
      <c r="A100" s="11">
        <f t="shared" si="10"/>
        <v>97</v>
      </c>
      <c r="B100" s="12">
        <v>21101</v>
      </c>
      <c r="C100" s="13" t="s">
        <v>122</v>
      </c>
      <c r="D100" s="14" t="s">
        <v>22</v>
      </c>
      <c r="E100" s="11">
        <v>133</v>
      </c>
      <c r="F100" s="15" t="s">
        <v>23</v>
      </c>
      <c r="G100" s="15">
        <v>0</v>
      </c>
      <c r="H100" s="15">
        <v>7</v>
      </c>
      <c r="I100" s="15">
        <v>7</v>
      </c>
      <c r="J100" s="15">
        <v>0</v>
      </c>
      <c r="K100" s="15">
        <v>0</v>
      </c>
      <c r="L100" s="15">
        <v>0</v>
      </c>
      <c r="M100" s="6">
        <v>0</v>
      </c>
      <c r="N100" s="6">
        <f t="shared" si="8"/>
        <v>14</v>
      </c>
      <c r="O100" s="16">
        <v>54.62</v>
      </c>
      <c r="P100" s="8">
        <f t="shared" ref="P100:P131" si="15">+N100*O100</f>
        <v>764.68</v>
      </c>
      <c r="Q100" s="11" t="s">
        <v>24</v>
      </c>
      <c r="R100" s="17">
        <f t="shared" si="11"/>
        <v>191.17</v>
      </c>
      <c r="S100" s="17">
        <f t="shared" si="12"/>
        <v>191.17</v>
      </c>
      <c r="T100" s="17">
        <f t="shared" si="13"/>
        <v>191.17</v>
      </c>
      <c r="U100" s="17">
        <f t="shared" si="14"/>
        <v>191.17</v>
      </c>
      <c r="V100" s="11" t="s">
        <v>25</v>
      </c>
      <c r="W100" s="11"/>
      <c r="X100" s="11"/>
      <c r="Y100" s="18" t="s">
        <v>26</v>
      </c>
    </row>
    <row r="101" spans="1:25" x14ac:dyDescent="0.2">
      <c r="A101" s="11">
        <f t="shared" si="10"/>
        <v>98</v>
      </c>
      <c r="B101" s="12">
        <v>21101</v>
      </c>
      <c r="C101" s="13" t="s">
        <v>123</v>
      </c>
      <c r="D101" s="14" t="s">
        <v>22</v>
      </c>
      <c r="E101" s="11">
        <v>133</v>
      </c>
      <c r="F101" s="15" t="s">
        <v>23</v>
      </c>
      <c r="G101" s="15">
        <v>40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6">
        <v>0</v>
      </c>
      <c r="N101" s="6">
        <f t="shared" si="8"/>
        <v>40</v>
      </c>
      <c r="O101" s="16">
        <v>1.18</v>
      </c>
      <c r="P101" s="8">
        <f t="shared" si="15"/>
        <v>47.199999999999996</v>
      </c>
      <c r="Q101" s="11" t="s">
        <v>24</v>
      </c>
      <c r="R101" s="17">
        <f t="shared" si="11"/>
        <v>11.799999999999999</v>
      </c>
      <c r="S101" s="17">
        <f t="shared" si="12"/>
        <v>11.799999999999999</v>
      </c>
      <c r="T101" s="17">
        <f t="shared" si="13"/>
        <v>11.799999999999999</v>
      </c>
      <c r="U101" s="17">
        <f t="shared" si="14"/>
        <v>11.799999999999999</v>
      </c>
      <c r="V101" s="11" t="s">
        <v>25</v>
      </c>
      <c r="W101" s="11"/>
      <c r="X101" s="11"/>
      <c r="Y101" s="18" t="s">
        <v>26</v>
      </c>
    </row>
    <row r="102" spans="1:25" x14ac:dyDescent="0.2">
      <c r="A102" s="11">
        <f t="shared" si="10"/>
        <v>99</v>
      </c>
      <c r="B102" s="12">
        <v>21101</v>
      </c>
      <c r="C102" s="13" t="s">
        <v>124</v>
      </c>
      <c r="D102" s="14" t="s">
        <v>22</v>
      </c>
      <c r="E102" s="11">
        <v>133</v>
      </c>
      <c r="F102" s="15" t="s">
        <v>23</v>
      </c>
      <c r="G102" s="15">
        <v>7</v>
      </c>
      <c r="H102" s="15">
        <v>13</v>
      </c>
      <c r="I102" s="15">
        <v>13</v>
      </c>
      <c r="J102" s="15">
        <v>3</v>
      </c>
      <c r="K102" s="15">
        <v>3</v>
      </c>
      <c r="L102" s="15">
        <v>0</v>
      </c>
      <c r="M102" s="6">
        <v>0</v>
      </c>
      <c r="N102" s="6">
        <f t="shared" si="8"/>
        <v>39</v>
      </c>
      <c r="O102" s="16">
        <v>8.7100000000000009</v>
      </c>
      <c r="P102" s="8">
        <f t="shared" si="15"/>
        <v>339.69000000000005</v>
      </c>
      <c r="Q102" s="11" t="s">
        <v>24</v>
      </c>
      <c r="R102" s="17">
        <f t="shared" si="11"/>
        <v>84.922500000000014</v>
      </c>
      <c r="S102" s="17">
        <f t="shared" si="12"/>
        <v>84.922500000000014</v>
      </c>
      <c r="T102" s="17">
        <f t="shared" si="13"/>
        <v>84.922500000000014</v>
      </c>
      <c r="U102" s="17">
        <f t="shared" si="14"/>
        <v>84.922500000000014</v>
      </c>
      <c r="V102" s="11" t="s">
        <v>25</v>
      </c>
      <c r="W102" s="11"/>
      <c r="X102" s="11"/>
      <c r="Y102" s="18" t="s">
        <v>26</v>
      </c>
    </row>
    <row r="103" spans="1:25" x14ac:dyDescent="0.2">
      <c r="A103" s="11">
        <f t="shared" si="10"/>
        <v>100</v>
      </c>
      <c r="B103" s="12">
        <v>21101</v>
      </c>
      <c r="C103" s="13" t="s">
        <v>125</v>
      </c>
      <c r="D103" s="14" t="s">
        <v>22</v>
      </c>
      <c r="E103" s="11">
        <v>133</v>
      </c>
      <c r="F103" s="15" t="s">
        <v>23</v>
      </c>
      <c r="G103" s="15">
        <v>5</v>
      </c>
      <c r="H103" s="15">
        <v>2</v>
      </c>
      <c r="I103" s="15">
        <v>12</v>
      </c>
      <c r="J103" s="15">
        <v>1</v>
      </c>
      <c r="K103" s="15">
        <v>3</v>
      </c>
      <c r="L103" s="15">
        <v>0</v>
      </c>
      <c r="M103" s="6">
        <v>0</v>
      </c>
      <c r="N103" s="6">
        <f t="shared" si="8"/>
        <v>23</v>
      </c>
      <c r="O103" s="16">
        <v>4.0199999999999996</v>
      </c>
      <c r="P103" s="8">
        <f t="shared" si="15"/>
        <v>92.46</v>
      </c>
      <c r="Q103" s="11" t="s">
        <v>24</v>
      </c>
      <c r="R103" s="17">
        <f t="shared" si="11"/>
        <v>23.114999999999998</v>
      </c>
      <c r="S103" s="17">
        <f t="shared" si="12"/>
        <v>23.114999999999998</v>
      </c>
      <c r="T103" s="17">
        <f t="shared" si="13"/>
        <v>23.114999999999998</v>
      </c>
      <c r="U103" s="17">
        <f t="shared" si="14"/>
        <v>23.114999999999998</v>
      </c>
      <c r="V103" s="11" t="s">
        <v>25</v>
      </c>
      <c r="W103" s="11"/>
      <c r="X103" s="11"/>
      <c r="Y103" s="18" t="s">
        <v>26</v>
      </c>
    </row>
    <row r="104" spans="1:25" x14ac:dyDescent="0.2">
      <c r="A104" s="11">
        <f t="shared" si="10"/>
        <v>101</v>
      </c>
      <c r="B104" s="12">
        <v>21101</v>
      </c>
      <c r="C104" s="13" t="s">
        <v>126</v>
      </c>
      <c r="D104" s="14" t="s">
        <v>22</v>
      </c>
      <c r="E104" s="11">
        <v>133</v>
      </c>
      <c r="F104" s="15" t="s">
        <v>127</v>
      </c>
      <c r="G104" s="15">
        <v>5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6">
        <v>0</v>
      </c>
      <c r="N104" s="6">
        <f t="shared" si="8"/>
        <v>5</v>
      </c>
      <c r="O104" s="16">
        <v>247</v>
      </c>
      <c r="P104" s="8">
        <f t="shared" si="15"/>
        <v>1235</v>
      </c>
      <c r="Q104" s="11" t="s">
        <v>24</v>
      </c>
      <c r="R104" s="17">
        <f t="shared" si="11"/>
        <v>308.75</v>
      </c>
      <c r="S104" s="17">
        <f t="shared" si="12"/>
        <v>308.75</v>
      </c>
      <c r="T104" s="17">
        <f t="shared" si="13"/>
        <v>308.75</v>
      </c>
      <c r="U104" s="17">
        <f t="shared" si="14"/>
        <v>308.75</v>
      </c>
      <c r="V104" s="11" t="s">
        <v>25</v>
      </c>
      <c r="W104" s="11"/>
      <c r="X104" s="11"/>
      <c r="Y104" s="18" t="s">
        <v>26</v>
      </c>
    </row>
    <row r="105" spans="1:25" x14ac:dyDescent="0.2">
      <c r="A105" s="11">
        <f t="shared" si="10"/>
        <v>102</v>
      </c>
      <c r="B105" s="12">
        <v>21101</v>
      </c>
      <c r="C105" s="13" t="s">
        <v>128</v>
      </c>
      <c r="D105" s="14" t="s">
        <v>22</v>
      </c>
      <c r="E105" s="11">
        <v>133</v>
      </c>
      <c r="F105" s="15" t="s">
        <v>127</v>
      </c>
      <c r="G105" s="15">
        <v>2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6">
        <v>0</v>
      </c>
      <c r="N105" s="6">
        <f t="shared" si="8"/>
        <v>2</v>
      </c>
      <c r="O105" s="16">
        <v>208.8</v>
      </c>
      <c r="P105" s="8">
        <f t="shared" si="15"/>
        <v>417.6</v>
      </c>
      <c r="Q105" s="11" t="s">
        <v>24</v>
      </c>
      <c r="R105" s="17">
        <f t="shared" si="11"/>
        <v>104.4</v>
      </c>
      <c r="S105" s="17">
        <f t="shared" si="12"/>
        <v>104.4</v>
      </c>
      <c r="T105" s="17">
        <f t="shared" si="13"/>
        <v>104.4</v>
      </c>
      <c r="U105" s="17">
        <f t="shared" si="14"/>
        <v>104.4</v>
      </c>
      <c r="V105" s="11" t="s">
        <v>25</v>
      </c>
      <c r="W105" s="11"/>
      <c r="X105" s="11"/>
      <c r="Y105" s="18" t="s">
        <v>26</v>
      </c>
    </row>
    <row r="106" spans="1:25" x14ac:dyDescent="0.2">
      <c r="A106" s="11">
        <f t="shared" si="10"/>
        <v>103</v>
      </c>
      <c r="B106" s="12">
        <v>21101</v>
      </c>
      <c r="C106" s="60" t="s">
        <v>129</v>
      </c>
      <c r="D106" s="14" t="s">
        <v>22</v>
      </c>
      <c r="E106" s="11">
        <v>133</v>
      </c>
      <c r="F106" s="15" t="s">
        <v>127</v>
      </c>
      <c r="G106" s="15">
        <v>1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6">
        <v>0</v>
      </c>
      <c r="N106" s="6">
        <f t="shared" si="8"/>
        <v>1</v>
      </c>
      <c r="O106" s="16">
        <v>939</v>
      </c>
      <c r="P106" s="8">
        <f t="shared" si="15"/>
        <v>939</v>
      </c>
      <c r="Q106" s="11" t="s">
        <v>24</v>
      </c>
      <c r="R106" s="17">
        <f t="shared" si="11"/>
        <v>234.75</v>
      </c>
      <c r="S106" s="17">
        <f t="shared" si="12"/>
        <v>234.75</v>
      </c>
      <c r="T106" s="17">
        <f t="shared" si="13"/>
        <v>234.75</v>
      </c>
      <c r="U106" s="17">
        <f t="shared" si="14"/>
        <v>234.75</v>
      </c>
      <c r="V106" s="11" t="s">
        <v>25</v>
      </c>
      <c r="W106" s="11"/>
      <c r="X106" s="11"/>
      <c r="Y106" s="18" t="s">
        <v>26</v>
      </c>
    </row>
    <row r="107" spans="1:25" x14ac:dyDescent="0.2">
      <c r="A107" s="11">
        <f t="shared" si="10"/>
        <v>104</v>
      </c>
      <c r="B107" s="12">
        <v>21101</v>
      </c>
      <c r="C107" s="13" t="s">
        <v>130</v>
      </c>
      <c r="D107" s="14" t="s">
        <v>22</v>
      </c>
      <c r="E107" s="11">
        <v>133</v>
      </c>
      <c r="F107" s="15" t="s">
        <v>23</v>
      </c>
      <c r="G107" s="15">
        <v>0</v>
      </c>
      <c r="H107" s="15">
        <v>0</v>
      </c>
      <c r="I107" s="15">
        <v>9</v>
      </c>
      <c r="J107" s="15">
        <v>0</v>
      </c>
      <c r="K107" s="15">
        <v>0</v>
      </c>
      <c r="L107" s="15">
        <v>0</v>
      </c>
      <c r="M107" s="6">
        <v>0</v>
      </c>
      <c r="N107" s="6">
        <f t="shared" si="8"/>
        <v>9</v>
      </c>
      <c r="O107" s="16">
        <v>16.29</v>
      </c>
      <c r="P107" s="8">
        <f t="shared" si="15"/>
        <v>146.60999999999999</v>
      </c>
      <c r="Q107" s="11" t="s">
        <v>24</v>
      </c>
      <c r="R107" s="17">
        <f t="shared" si="11"/>
        <v>36.652499999999996</v>
      </c>
      <c r="S107" s="17">
        <f t="shared" si="12"/>
        <v>36.652499999999996</v>
      </c>
      <c r="T107" s="17">
        <f t="shared" si="13"/>
        <v>36.652499999999996</v>
      </c>
      <c r="U107" s="17">
        <f t="shared" si="14"/>
        <v>36.652499999999996</v>
      </c>
      <c r="V107" s="11" t="s">
        <v>25</v>
      </c>
      <c r="W107" s="11"/>
      <c r="X107" s="11"/>
      <c r="Y107" s="18" t="s">
        <v>26</v>
      </c>
    </row>
    <row r="108" spans="1:25" x14ac:dyDescent="0.2">
      <c r="A108" s="11">
        <f t="shared" si="10"/>
        <v>105</v>
      </c>
      <c r="B108" s="12">
        <v>21101</v>
      </c>
      <c r="C108" s="13" t="s">
        <v>131</v>
      </c>
      <c r="D108" s="14" t="s">
        <v>22</v>
      </c>
      <c r="E108" s="11">
        <v>133</v>
      </c>
      <c r="F108" s="15" t="s">
        <v>23</v>
      </c>
      <c r="G108" s="15">
        <v>1</v>
      </c>
      <c r="H108" s="15">
        <v>0</v>
      </c>
      <c r="I108" s="15">
        <v>80</v>
      </c>
      <c r="J108" s="15">
        <v>0</v>
      </c>
      <c r="K108" s="15">
        <v>0</v>
      </c>
      <c r="L108" s="15">
        <v>0</v>
      </c>
      <c r="M108" s="6">
        <v>0</v>
      </c>
      <c r="N108" s="6">
        <f t="shared" si="8"/>
        <v>81</v>
      </c>
      <c r="O108" s="16">
        <v>49.97</v>
      </c>
      <c r="P108" s="8">
        <f t="shared" si="15"/>
        <v>4047.5699999999997</v>
      </c>
      <c r="Q108" s="11" t="s">
        <v>24</v>
      </c>
      <c r="R108" s="17">
        <f t="shared" si="11"/>
        <v>1011.8924999999999</v>
      </c>
      <c r="S108" s="17">
        <f t="shared" si="12"/>
        <v>1011.8924999999999</v>
      </c>
      <c r="T108" s="17">
        <f t="shared" si="13"/>
        <v>1011.8924999999999</v>
      </c>
      <c r="U108" s="17">
        <f t="shared" si="14"/>
        <v>1011.8924999999999</v>
      </c>
      <c r="V108" s="11" t="s">
        <v>25</v>
      </c>
      <c r="W108" s="11"/>
      <c r="X108" s="11"/>
      <c r="Y108" s="18" t="s">
        <v>26</v>
      </c>
    </row>
    <row r="109" spans="1:25" x14ac:dyDescent="0.2">
      <c r="A109" s="11">
        <f t="shared" si="10"/>
        <v>106</v>
      </c>
      <c r="B109" s="12">
        <v>21101</v>
      </c>
      <c r="C109" s="13" t="s">
        <v>132</v>
      </c>
      <c r="D109" s="14" t="s">
        <v>22</v>
      </c>
      <c r="E109" s="11">
        <v>133</v>
      </c>
      <c r="F109" s="15" t="s">
        <v>23</v>
      </c>
      <c r="G109" s="15">
        <v>6</v>
      </c>
      <c r="H109" s="15">
        <v>0</v>
      </c>
      <c r="I109" s="15">
        <v>0</v>
      </c>
      <c r="J109" s="15">
        <v>0</v>
      </c>
      <c r="K109" s="15">
        <v>4</v>
      </c>
      <c r="L109" s="15">
        <v>0</v>
      </c>
      <c r="M109" s="6">
        <v>0</v>
      </c>
      <c r="N109" s="6">
        <f t="shared" si="8"/>
        <v>10</v>
      </c>
      <c r="O109" s="16">
        <v>11.41</v>
      </c>
      <c r="P109" s="8">
        <f t="shared" si="15"/>
        <v>114.1</v>
      </c>
      <c r="Q109" s="11" t="s">
        <v>24</v>
      </c>
      <c r="R109" s="17">
        <f t="shared" si="11"/>
        <v>28.524999999999999</v>
      </c>
      <c r="S109" s="17">
        <f t="shared" si="12"/>
        <v>28.524999999999999</v>
      </c>
      <c r="T109" s="17">
        <f t="shared" si="13"/>
        <v>28.524999999999999</v>
      </c>
      <c r="U109" s="17">
        <f t="shared" si="14"/>
        <v>28.524999999999999</v>
      </c>
      <c r="V109" s="11" t="s">
        <v>25</v>
      </c>
      <c r="W109" s="11"/>
      <c r="X109" s="11"/>
      <c r="Y109" s="18" t="s">
        <v>26</v>
      </c>
    </row>
    <row r="110" spans="1:25" x14ac:dyDescent="0.2">
      <c r="A110" s="11">
        <f t="shared" si="10"/>
        <v>107</v>
      </c>
      <c r="B110" s="12">
        <v>21101</v>
      </c>
      <c r="C110" s="13" t="s">
        <v>133</v>
      </c>
      <c r="D110" s="14" t="s">
        <v>22</v>
      </c>
      <c r="E110" s="11">
        <v>133</v>
      </c>
      <c r="F110" s="15" t="s">
        <v>23</v>
      </c>
      <c r="G110" s="15">
        <v>100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6">
        <v>0</v>
      </c>
      <c r="N110" s="6">
        <f t="shared" si="8"/>
        <v>100</v>
      </c>
      <c r="O110" s="16">
        <v>0.45</v>
      </c>
      <c r="P110" s="8">
        <f t="shared" si="15"/>
        <v>45</v>
      </c>
      <c r="Q110" s="11" t="s">
        <v>24</v>
      </c>
      <c r="R110" s="17">
        <f t="shared" si="11"/>
        <v>11.25</v>
      </c>
      <c r="S110" s="17">
        <f t="shared" si="12"/>
        <v>11.25</v>
      </c>
      <c r="T110" s="17">
        <f t="shared" si="13"/>
        <v>11.25</v>
      </c>
      <c r="U110" s="17">
        <f t="shared" si="14"/>
        <v>11.25</v>
      </c>
      <c r="V110" s="11" t="s">
        <v>25</v>
      </c>
      <c r="W110" s="11"/>
      <c r="X110" s="11"/>
      <c r="Y110" s="18" t="s">
        <v>26</v>
      </c>
    </row>
    <row r="111" spans="1:25" x14ac:dyDescent="0.2">
      <c r="A111" s="11">
        <f t="shared" si="10"/>
        <v>108</v>
      </c>
      <c r="B111" s="12">
        <v>21101</v>
      </c>
      <c r="C111" s="13" t="s">
        <v>134</v>
      </c>
      <c r="D111" s="14" t="s">
        <v>22</v>
      </c>
      <c r="E111" s="11">
        <v>133</v>
      </c>
      <c r="F111" s="15" t="s">
        <v>23</v>
      </c>
      <c r="G111" s="15">
        <v>152</v>
      </c>
      <c r="H111" s="15">
        <v>120</v>
      </c>
      <c r="I111" s="15">
        <v>0</v>
      </c>
      <c r="J111" s="15">
        <v>0</v>
      </c>
      <c r="K111" s="15">
        <v>30</v>
      </c>
      <c r="L111" s="15">
        <v>0</v>
      </c>
      <c r="M111" s="6">
        <v>0</v>
      </c>
      <c r="N111" s="6">
        <f t="shared" si="8"/>
        <v>302</v>
      </c>
      <c r="O111" s="16">
        <v>1.99</v>
      </c>
      <c r="P111" s="8">
        <f t="shared" si="15"/>
        <v>600.98</v>
      </c>
      <c r="Q111" s="11" t="s">
        <v>24</v>
      </c>
      <c r="R111" s="17">
        <f t="shared" si="11"/>
        <v>150.245</v>
      </c>
      <c r="S111" s="17">
        <f t="shared" si="12"/>
        <v>150.245</v>
      </c>
      <c r="T111" s="17">
        <f t="shared" si="13"/>
        <v>150.245</v>
      </c>
      <c r="U111" s="17">
        <f t="shared" si="14"/>
        <v>150.245</v>
      </c>
      <c r="V111" s="11" t="s">
        <v>25</v>
      </c>
      <c r="W111" s="11"/>
      <c r="X111" s="11"/>
      <c r="Y111" s="18" t="s">
        <v>26</v>
      </c>
    </row>
    <row r="112" spans="1:25" x14ac:dyDescent="0.2">
      <c r="A112" s="11">
        <f t="shared" si="10"/>
        <v>109</v>
      </c>
      <c r="B112" s="12">
        <v>21101</v>
      </c>
      <c r="C112" s="13" t="s">
        <v>135</v>
      </c>
      <c r="D112" s="14" t="s">
        <v>22</v>
      </c>
      <c r="E112" s="11">
        <v>133</v>
      </c>
      <c r="F112" s="15" t="s">
        <v>23</v>
      </c>
      <c r="G112" s="15">
        <v>200</v>
      </c>
      <c r="H112" s="15">
        <v>0</v>
      </c>
      <c r="I112" s="15">
        <v>0</v>
      </c>
      <c r="J112" s="15">
        <v>0</v>
      </c>
      <c r="K112" s="15">
        <v>30</v>
      </c>
      <c r="L112" s="15">
        <v>0</v>
      </c>
      <c r="M112" s="6">
        <v>0</v>
      </c>
      <c r="N112" s="6">
        <f t="shared" si="8"/>
        <v>230</v>
      </c>
      <c r="O112" s="16">
        <v>5.16</v>
      </c>
      <c r="P112" s="8">
        <f t="shared" si="15"/>
        <v>1186.8</v>
      </c>
      <c r="Q112" s="11" t="s">
        <v>24</v>
      </c>
      <c r="R112" s="17">
        <f t="shared" si="11"/>
        <v>296.7</v>
      </c>
      <c r="S112" s="17">
        <f t="shared" si="12"/>
        <v>296.7</v>
      </c>
      <c r="T112" s="17">
        <f t="shared" si="13"/>
        <v>296.7</v>
      </c>
      <c r="U112" s="17">
        <f t="shared" si="14"/>
        <v>296.7</v>
      </c>
      <c r="V112" s="11" t="s">
        <v>25</v>
      </c>
      <c r="W112" s="11"/>
      <c r="X112" s="11"/>
      <c r="Y112" s="18" t="s">
        <v>26</v>
      </c>
    </row>
    <row r="113" spans="1:25" x14ac:dyDescent="0.2">
      <c r="A113" s="11">
        <f t="shared" si="10"/>
        <v>110</v>
      </c>
      <c r="B113" s="12">
        <v>21101</v>
      </c>
      <c r="C113" s="13" t="s">
        <v>136</v>
      </c>
      <c r="D113" s="14" t="s">
        <v>22</v>
      </c>
      <c r="E113" s="11">
        <v>133</v>
      </c>
      <c r="F113" s="15" t="s">
        <v>23</v>
      </c>
      <c r="G113" s="15">
        <v>560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6">
        <v>0</v>
      </c>
      <c r="N113" s="6">
        <f t="shared" si="8"/>
        <v>560</v>
      </c>
      <c r="O113" s="16">
        <v>2.74</v>
      </c>
      <c r="P113" s="8">
        <f t="shared" si="15"/>
        <v>1534.4</v>
      </c>
      <c r="Q113" s="11" t="s">
        <v>24</v>
      </c>
      <c r="R113" s="17">
        <f t="shared" si="11"/>
        <v>383.6</v>
      </c>
      <c r="S113" s="17">
        <f t="shared" si="12"/>
        <v>383.6</v>
      </c>
      <c r="T113" s="17">
        <f t="shared" si="13"/>
        <v>383.6</v>
      </c>
      <c r="U113" s="17">
        <f t="shared" si="14"/>
        <v>383.6</v>
      </c>
      <c r="V113" s="11" t="s">
        <v>25</v>
      </c>
      <c r="W113" s="11"/>
      <c r="X113" s="11"/>
      <c r="Y113" s="18" t="s">
        <v>26</v>
      </c>
    </row>
    <row r="114" spans="1:25" x14ac:dyDescent="0.2">
      <c r="A114" s="11">
        <f t="shared" si="10"/>
        <v>111</v>
      </c>
      <c r="B114" s="12">
        <v>21101</v>
      </c>
      <c r="C114" s="13" t="s">
        <v>137</v>
      </c>
      <c r="D114" s="14" t="s">
        <v>22</v>
      </c>
      <c r="E114" s="11">
        <v>133</v>
      </c>
      <c r="F114" s="15" t="s">
        <v>23</v>
      </c>
      <c r="G114" s="15">
        <v>0</v>
      </c>
      <c r="H114" s="15">
        <v>20</v>
      </c>
      <c r="I114" s="15">
        <v>0</v>
      </c>
      <c r="J114" s="15">
        <v>0</v>
      </c>
      <c r="K114" s="15">
        <v>30</v>
      </c>
      <c r="L114" s="15">
        <v>0</v>
      </c>
      <c r="M114" s="6">
        <v>0</v>
      </c>
      <c r="N114" s="6">
        <f t="shared" si="8"/>
        <v>50</v>
      </c>
      <c r="O114" s="16">
        <v>2.56</v>
      </c>
      <c r="P114" s="8">
        <f t="shared" si="15"/>
        <v>128</v>
      </c>
      <c r="Q114" s="11" t="s">
        <v>24</v>
      </c>
      <c r="R114" s="17">
        <f t="shared" si="11"/>
        <v>32</v>
      </c>
      <c r="S114" s="17">
        <f t="shared" si="12"/>
        <v>32</v>
      </c>
      <c r="T114" s="17">
        <f t="shared" si="13"/>
        <v>32</v>
      </c>
      <c r="U114" s="17">
        <f t="shared" si="14"/>
        <v>32</v>
      </c>
      <c r="V114" s="11" t="s">
        <v>25</v>
      </c>
      <c r="W114" s="11"/>
      <c r="X114" s="11"/>
      <c r="Y114" s="18" t="s">
        <v>26</v>
      </c>
    </row>
    <row r="115" spans="1:25" x14ac:dyDescent="0.2">
      <c r="A115" s="11">
        <f t="shared" si="10"/>
        <v>112</v>
      </c>
      <c r="B115" s="12">
        <v>21101</v>
      </c>
      <c r="C115" s="13" t="s">
        <v>138</v>
      </c>
      <c r="D115" s="14" t="s">
        <v>22</v>
      </c>
      <c r="E115" s="11">
        <v>133</v>
      </c>
      <c r="F115" s="15" t="s">
        <v>127</v>
      </c>
      <c r="G115" s="15">
        <v>50</v>
      </c>
      <c r="H115" s="15">
        <v>50</v>
      </c>
      <c r="I115" s="15">
        <v>0</v>
      </c>
      <c r="J115" s="15">
        <v>0</v>
      </c>
      <c r="K115" s="15">
        <v>0</v>
      </c>
      <c r="L115" s="15">
        <v>0</v>
      </c>
      <c r="M115" s="6">
        <v>0</v>
      </c>
      <c r="N115" s="6">
        <f t="shared" si="8"/>
        <v>100</v>
      </c>
      <c r="O115" s="16">
        <v>40.46</v>
      </c>
      <c r="P115" s="8">
        <f t="shared" si="15"/>
        <v>4046</v>
      </c>
      <c r="Q115" s="11" t="s">
        <v>24</v>
      </c>
      <c r="R115" s="17">
        <f t="shared" si="11"/>
        <v>1011.5</v>
      </c>
      <c r="S115" s="17">
        <f t="shared" si="12"/>
        <v>1011.5</v>
      </c>
      <c r="T115" s="17">
        <f t="shared" si="13"/>
        <v>1011.5</v>
      </c>
      <c r="U115" s="17">
        <f t="shared" si="14"/>
        <v>1011.5</v>
      </c>
      <c r="V115" s="11" t="s">
        <v>25</v>
      </c>
      <c r="W115" s="11"/>
      <c r="X115" s="11"/>
      <c r="Y115" s="18" t="s">
        <v>26</v>
      </c>
    </row>
    <row r="116" spans="1:25" x14ac:dyDescent="0.2">
      <c r="A116" s="11">
        <f t="shared" si="10"/>
        <v>113</v>
      </c>
      <c r="B116" s="12">
        <v>21101</v>
      </c>
      <c r="C116" s="13" t="s">
        <v>139</v>
      </c>
      <c r="D116" s="14" t="s">
        <v>22</v>
      </c>
      <c r="E116" s="11">
        <v>133</v>
      </c>
      <c r="F116" s="15" t="s">
        <v>23</v>
      </c>
      <c r="G116" s="15">
        <v>1100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6">
        <v>0</v>
      </c>
      <c r="N116" s="6">
        <f t="shared" si="8"/>
        <v>1100</v>
      </c>
      <c r="O116" s="16">
        <v>0.52</v>
      </c>
      <c r="P116" s="8">
        <f t="shared" si="15"/>
        <v>572</v>
      </c>
      <c r="Q116" s="11" t="s">
        <v>24</v>
      </c>
      <c r="R116" s="17">
        <f t="shared" si="11"/>
        <v>143</v>
      </c>
      <c r="S116" s="17">
        <f t="shared" si="12"/>
        <v>143</v>
      </c>
      <c r="T116" s="17">
        <f t="shared" si="13"/>
        <v>143</v>
      </c>
      <c r="U116" s="17">
        <f t="shared" si="14"/>
        <v>143</v>
      </c>
      <c r="V116" s="11" t="s">
        <v>25</v>
      </c>
      <c r="W116" s="11"/>
      <c r="X116" s="11"/>
      <c r="Y116" s="18" t="s">
        <v>26</v>
      </c>
    </row>
    <row r="117" spans="1:25" x14ac:dyDescent="0.2">
      <c r="A117" s="11">
        <f t="shared" si="10"/>
        <v>114</v>
      </c>
      <c r="B117" s="12">
        <v>21101</v>
      </c>
      <c r="C117" s="13" t="s">
        <v>140</v>
      </c>
      <c r="D117" s="14" t="s">
        <v>22</v>
      </c>
      <c r="E117" s="11">
        <v>133</v>
      </c>
      <c r="F117" s="15" t="s">
        <v>28</v>
      </c>
      <c r="G117" s="15">
        <v>21</v>
      </c>
      <c r="H117" s="15">
        <v>0</v>
      </c>
      <c r="I117" s="15">
        <v>0</v>
      </c>
      <c r="J117" s="15">
        <v>0</v>
      </c>
      <c r="K117" s="15">
        <v>5</v>
      </c>
      <c r="L117" s="15">
        <v>0</v>
      </c>
      <c r="M117" s="6">
        <v>0</v>
      </c>
      <c r="N117" s="6">
        <f t="shared" si="8"/>
        <v>26</v>
      </c>
      <c r="O117" s="16">
        <v>7.38</v>
      </c>
      <c r="P117" s="8">
        <f t="shared" si="15"/>
        <v>191.88</v>
      </c>
      <c r="Q117" s="11" t="s">
        <v>24</v>
      </c>
      <c r="R117" s="17">
        <f t="shared" si="11"/>
        <v>47.97</v>
      </c>
      <c r="S117" s="17">
        <f t="shared" si="12"/>
        <v>47.97</v>
      </c>
      <c r="T117" s="17">
        <f t="shared" si="13"/>
        <v>47.97</v>
      </c>
      <c r="U117" s="17">
        <f t="shared" si="14"/>
        <v>47.97</v>
      </c>
      <c r="V117" s="11" t="s">
        <v>25</v>
      </c>
      <c r="W117" s="11"/>
      <c r="X117" s="11"/>
      <c r="Y117" s="18" t="s">
        <v>26</v>
      </c>
    </row>
    <row r="118" spans="1:25" x14ac:dyDescent="0.2">
      <c r="A118" s="11">
        <f t="shared" si="10"/>
        <v>115</v>
      </c>
      <c r="B118" s="12">
        <v>21101</v>
      </c>
      <c r="C118" s="13" t="s">
        <v>141</v>
      </c>
      <c r="D118" s="14" t="s">
        <v>22</v>
      </c>
      <c r="E118" s="11">
        <v>133</v>
      </c>
      <c r="F118" s="15" t="s">
        <v>28</v>
      </c>
      <c r="G118" s="15">
        <v>12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6">
        <v>0</v>
      </c>
      <c r="N118" s="6">
        <f t="shared" si="8"/>
        <v>12</v>
      </c>
      <c r="O118" s="16">
        <v>16.8</v>
      </c>
      <c r="P118" s="8">
        <f t="shared" si="15"/>
        <v>201.60000000000002</v>
      </c>
      <c r="Q118" s="11" t="s">
        <v>24</v>
      </c>
      <c r="R118" s="17">
        <f t="shared" si="11"/>
        <v>50.400000000000006</v>
      </c>
      <c r="S118" s="17">
        <f t="shared" si="12"/>
        <v>50.400000000000006</v>
      </c>
      <c r="T118" s="17">
        <f t="shared" si="13"/>
        <v>50.400000000000006</v>
      </c>
      <c r="U118" s="17">
        <f t="shared" si="14"/>
        <v>50.400000000000006</v>
      </c>
      <c r="V118" s="11" t="s">
        <v>25</v>
      </c>
      <c r="W118" s="11"/>
      <c r="X118" s="11"/>
      <c r="Y118" s="18" t="s">
        <v>26</v>
      </c>
    </row>
    <row r="119" spans="1:25" x14ac:dyDescent="0.2">
      <c r="A119" s="11">
        <f t="shared" si="10"/>
        <v>116</v>
      </c>
      <c r="B119" s="12">
        <v>21101</v>
      </c>
      <c r="C119" s="13" t="s">
        <v>142</v>
      </c>
      <c r="D119" s="14" t="s">
        <v>22</v>
      </c>
      <c r="E119" s="11">
        <v>133</v>
      </c>
      <c r="F119" s="15" t="s">
        <v>28</v>
      </c>
      <c r="G119" s="15">
        <v>5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6">
        <v>0</v>
      </c>
      <c r="N119" s="6">
        <f t="shared" si="8"/>
        <v>5</v>
      </c>
      <c r="O119" s="16">
        <v>16.8</v>
      </c>
      <c r="P119" s="8">
        <f t="shared" si="15"/>
        <v>84</v>
      </c>
      <c r="Q119" s="11" t="s">
        <v>24</v>
      </c>
      <c r="R119" s="17">
        <f t="shared" si="11"/>
        <v>21</v>
      </c>
      <c r="S119" s="17">
        <f t="shared" si="12"/>
        <v>21</v>
      </c>
      <c r="T119" s="17">
        <f t="shared" si="13"/>
        <v>21</v>
      </c>
      <c r="U119" s="17">
        <f t="shared" si="14"/>
        <v>21</v>
      </c>
      <c r="V119" s="11" t="s">
        <v>25</v>
      </c>
      <c r="W119" s="11"/>
      <c r="X119" s="11"/>
      <c r="Y119" s="18" t="s">
        <v>26</v>
      </c>
    </row>
    <row r="120" spans="1:25" x14ac:dyDescent="0.2">
      <c r="A120" s="11">
        <f t="shared" si="10"/>
        <v>117</v>
      </c>
      <c r="B120" s="12">
        <v>21101</v>
      </c>
      <c r="C120" s="13" t="s">
        <v>143</v>
      </c>
      <c r="D120" s="14" t="s">
        <v>22</v>
      </c>
      <c r="E120" s="11">
        <v>133</v>
      </c>
      <c r="F120" s="15" t="s">
        <v>28</v>
      </c>
      <c r="G120" s="15">
        <v>9</v>
      </c>
      <c r="H120" s="15">
        <v>0</v>
      </c>
      <c r="I120" s="15">
        <v>6</v>
      </c>
      <c r="J120" s="15">
        <v>0</v>
      </c>
      <c r="K120" s="15">
        <v>3</v>
      </c>
      <c r="L120" s="15">
        <v>0</v>
      </c>
      <c r="M120" s="6">
        <v>0</v>
      </c>
      <c r="N120" s="6">
        <f t="shared" si="8"/>
        <v>18</v>
      </c>
      <c r="O120" s="16">
        <v>44.33</v>
      </c>
      <c r="P120" s="8">
        <f t="shared" si="15"/>
        <v>797.93999999999994</v>
      </c>
      <c r="Q120" s="11" t="s">
        <v>24</v>
      </c>
      <c r="R120" s="17">
        <f t="shared" si="11"/>
        <v>199.48499999999999</v>
      </c>
      <c r="S120" s="17">
        <f t="shared" si="12"/>
        <v>199.48499999999999</v>
      </c>
      <c r="T120" s="17">
        <f t="shared" si="13"/>
        <v>199.48499999999999</v>
      </c>
      <c r="U120" s="17">
        <f t="shared" si="14"/>
        <v>199.48499999999999</v>
      </c>
      <c r="V120" s="11" t="s">
        <v>25</v>
      </c>
      <c r="W120" s="11"/>
      <c r="X120" s="11"/>
      <c r="Y120" s="18" t="s">
        <v>26</v>
      </c>
    </row>
    <row r="121" spans="1:25" x14ac:dyDescent="0.2">
      <c r="A121" s="11">
        <f t="shared" si="10"/>
        <v>118</v>
      </c>
      <c r="B121" s="12">
        <v>21101</v>
      </c>
      <c r="C121" s="13" t="s">
        <v>144</v>
      </c>
      <c r="D121" s="14" t="s">
        <v>22</v>
      </c>
      <c r="E121" s="11">
        <v>133</v>
      </c>
      <c r="F121" s="15" t="s">
        <v>28</v>
      </c>
      <c r="G121" s="15">
        <v>9</v>
      </c>
      <c r="H121" s="15">
        <v>10</v>
      </c>
      <c r="I121" s="15">
        <v>0</v>
      </c>
      <c r="J121" s="15">
        <v>0</v>
      </c>
      <c r="K121" s="15">
        <v>0</v>
      </c>
      <c r="L121" s="15">
        <v>0</v>
      </c>
      <c r="M121" s="6">
        <v>0</v>
      </c>
      <c r="N121" s="6">
        <f t="shared" si="8"/>
        <v>19</v>
      </c>
      <c r="O121" s="16">
        <v>44.33</v>
      </c>
      <c r="P121" s="8">
        <f t="shared" si="15"/>
        <v>842.27</v>
      </c>
      <c r="Q121" s="11" t="s">
        <v>24</v>
      </c>
      <c r="R121" s="17">
        <f t="shared" si="11"/>
        <v>210.5675</v>
      </c>
      <c r="S121" s="17">
        <f t="shared" si="12"/>
        <v>210.5675</v>
      </c>
      <c r="T121" s="17">
        <f t="shared" si="13"/>
        <v>210.5675</v>
      </c>
      <c r="U121" s="17">
        <f t="shared" si="14"/>
        <v>210.5675</v>
      </c>
      <c r="V121" s="11" t="s">
        <v>25</v>
      </c>
      <c r="W121" s="11"/>
      <c r="X121" s="11"/>
      <c r="Y121" s="18" t="s">
        <v>26</v>
      </c>
    </row>
    <row r="122" spans="1:25" x14ac:dyDescent="0.2">
      <c r="A122" s="11">
        <f t="shared" si="10"/>
        <v>119</v>
      </c>
      <c r="B122" s="12">
        <v>21101</v>
      </c>
      <c r="C122" s="60" t="s">
        <v>145</v>
      </c>
      <c r="D122" s="14" t="s">
        <v>22</v>
      </c>
      <c r="E122" s="11">
        <v>133</v>
      </c>
      <c r="F122" s="15" t="s">
        <v>127</v>
      </c>
      <c r="G122" s="15">
        <v>0</v>
      </c>
      <c r="H122" s="15">
        <v>0</v>
      </c>
      <c r="I122" s="15">
        <v>10</v>
      </c>
      <c r="J122" s="15">
        <v>0</v>
      </c>
      <c r="K122" s="15">
        <v>50</v>
      </c>
      <c r="L122" s="15">
        <v>0</v>
      </c>
      <c r="M122" s="6">
        <v>0</v>
      </c>
      <c r="N122" s="6">
        <f t="shared" si="8"/>
        <v>60</v>
      </c>
      <c r="O122" s="16">
        <v>17.86</v>
      </c>
      <c r="P122" s="8">
        <f t="shared" si="15"/>
        <v>1071.5999999999999</v>
      </c>
      <c r="Q122" s="11" t="s">
        <v>24</v>
      </c>
      <c r="R122" s="17">
        <f t="shared" si="11"/>
        <v>267.89999999999998</v>
      </c>
      <c r="S122" s="17">
        <f t="shared" si="12"/>
        <v>267.89999999999998</v>
      </c>
      <c r="T122" s="17">
        <f t="shared" si="13"/>
        <v>267.89999999999998</v>
      </c>
      <c r="U122" s="17">
        <f t="shared" si="14"/>
        <v>267.89999999999998</v>
      </c>
      <c r="V122" s="11" t="s">
        <v>25</v>
      </c>
      <c r="W122" s="11"/>
      <c r="X122" s="11"/>
      <c r="Y122" s="18" t="s">
        <v>26</v>
      </c>
    </row>
    <row r="123" spans="1:25" x14ac:dyDescent="0.2">
      <c r="A123" s="11">
        <f t="shared" si="10"/>
        <v>120</v>
      </c>
      <c r="B123" s="12">
        <v>21101</v>
      </c>
      <c r="C123" s="13" t="s">
        <v>146</v>
      </c>
      <c r="D123" s="14" t="s">
        <v>22</v>
      </c>
      <c r="E123" s="11">
        <v>133</v>
      </c>
      <c r="F123" s="15" t="s">
        <v>63</v>
      </c>
      <c r="G123" s="15">
        <v>1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6">
        <v>0</v>
      </c>
      <c r="N123" s="6">
        <f t="shared" si="8"/>
        <v>1</v>
      </c>
      <c r="O123" s="16">
        <v>38.35</v>
      </c>
      <c r="P123" s="8">
        <f t="shared" si="15"/>
        <v>38.35</v>
      </c>
      <c r="Q123" s="11" t="s">
        <v>24</v>
      </c>
      <c r="R123" s="17">
        <f t="shared" si="11"/>
        <v>9.5875000000000004</v>
      </c>
      <c r="S123" s="17">
        <f t="shared" si="12"/>
        <v>9.5875000000000004</v>
      </c>
      <c r="T123" s="17">
        <f t="shared" si="13"/>
        <v>9.5875000000000004</v>
      </c>
      <c r="U123" s="17">
        <f t="shared" si="14"/>
        <v>9.5875000000000004</v>
      </c>
      <c r="V123" s="11" t="s">
        <v>25</v>
      </c>
      <c r="W123" s="11"/>
      <c r="X123" s="11"/>
      <c r="Y123" s="18" t="s">
        <v>26</v>
      </c>
    </row>
    <row r="124" spans="1:25" x14ac:dyDescent="0.2">
      <c r="A124" s="11">
        <f t="shared" si="10"/>
        <v>121</v>
      </c>
      <c r="B124" s="12">
        <v>21101</v>
      </c>
      <c r="C124" s="13" t="s">
        <v>147</v>
      </c>
      <c r="D124" s="14" t="s">
        <v>22</v>
      </c>
      <c r="E124" s="11">
        <v>133</v>
      </c>
      <c r="F124" s="15" t="s">
        <v>127</v>
      </c>
      <c r="G124" s="15">
        <v>3</v>
      </c>
      <c r="H124" s="15">
        <v>4</v>
      </c>
      <c r="I124" s="15">
        <v>13</v>
      </c>
      <c r="J124" s="15">
        <v>3</v>
      </c>
      <c r="K124" s="15">
        <v>3</v>
      </c>
      <c r="L124" s="15">
        <v>0</v>
      </c>
      <c r="M124" s="6">
        <v>0</v>
      </c>
      <c r="N124" s="6">
        <f t="shared" si="8"/>
        <v>26</v>
      </c>
      <c r="O124" s="16">
        <v>22.78</v>
      </c>
      <c r="P124" s="8">
        <f t="shared" si="15"/>
        <v>592.28</v>
      </c>
      <c r="Q124" s="11" t="s">
        <v>24</v>
      </c>
      <c r="R124" s="17">
        <f t="shared" si="11"/>
        <v>148.07</v>
      </c>
      <c r="S124" s="17">
        <f t="shared" si="12"/>
        <v>148.07</v>
      </c>
      <c r="T124" s="17">
        <f t="shared" si="13"/>
        <v>148.07</v>
      </c>
      <c r="U124" s="17">
        <f t="shared" si="14"/>
        <v>148.07</v>
      </c>
      <c r="V124" s="11" t="s">
        <v>25</v>
      </c>
      <c r="W124" s="11"/>
      <c r="X124" s="11"/>
      <c r="Y124" s="18" t="s">
        <v>26</v>
      </c>
    </row>
    <row r="125" spans="1:25" x14ac:dyDescent="0.2">
      <c r="A125" s="11">
        <f t="shared" si="10"/>
        <v>122</v>
      </c>
      <c r="B125" s="12">
        <v>21101</v>
      </c>
      <c r="C125" s="13" t="s">
        <v>148</v>
      </c>
      <c r="D125" s="14" t="s">
        <v>22</v>
      </c>
      <c r="E125" s="11">
        <v>133</v>
      </c>
      <c r="F125" s="15" t="s">
        <v>23</v>
      </c>
      <c r="G125" s="15">
        <v>3</v>
      </c>
      <c r="H125" s="15">
        <v>6</v>
      </c>
      <c r="I125" s="15">
        <v>0</v>
      </c>
      <c r="J125" s="15">
        <v>1</v>
      </c>
      <c r="K125" s="15">
        <v>0</v>
      </c>
      <c r="L125" s="15">
        <v>0</v>
      </c>
      <c r="M125" s="6">
        <v>0</v>
      </c>
      <c r="N125" s="6">
        <f t="shared" si="8"/>
        <v>10</v>
      </c>
      <c r="O125" s="16">
        <v>41.59</v>
      </c>
      <c r="P125" s="8">
        <f t="shared" si="15"/>
        <v>415.90000000000003</v>
      </c>
      <c r="Q125" s="11" t="s">
        <v>24</v>
      </c>
      <c r="R125" s="17">
        <f t="shared" si="11"/>
        <v>103.97500000000001</v>
      </c>
      <c r="S125" s="17">
        <f t="shared" si="12"/>
        <v>103.97500000000001</v>
      </c>
      <c r="T125" s="17">
        <f t="shared" si="13"/>
        <v>103.97500000000001</v>
      </c>
      <c r="U125" s="17">
        <f t="shared" si="14"/>
        <v>103.97500000000001</v>
      </c>
      <c r="V125" s="11" t="s">
        <v>25</v>
      </c>
      <c r="W125" s="11"/>
      <c r="X125" s="11"/>
      <c r="Y125" s="18" t="s">
        <v>26</v>
      </c>
    </row>
    <row r="126" spans="1:25" x14ac:dyDescent="0.2">
      <c r="A126" s="11">
        <f t="shared" si="10"/>
        <v>123</v>
      </c>
      <c r="B126" s="12">
        <v>21101</v>
      </c>
      <c r="C126" s="13" t="s">
        <v>149</v>
      </c>
      <c r="D126" s="14" t="s">
        <v>22</v>
      </c>
      <c r="E126" s="11">
        <v>133</v>
      </c>
      <c r="F126" s="15" t="s">
        <v>23</v>
      </c>
      <c r="G126" s="15">
        <v>0</v>
      </c>
      <c r="H126" s="15">
        <v>1</v>
      </c>
      <c r="I126" s="15">
        <v>0</v>
      </c>
      <c r="J126" s="15">
        <v>0</v>
      </c>
      <c r="K126" s="15">
        <v>0</v>
      </c>
      <c r="L126" s="15">
        <v>0</v>
      </c>
      <c r="M126" s="6">
        <v>0</v>
      </c>
      <c r="N126" s="6">
        <f t="shared" si="8"/>
        <v>1</v>
      </c>
      <c r="O126" s="16">
        <v>41.59</v>
      </c>
      <c r="P126" s="8">
        <f t="shared" si="15"/>
        <v>41.59</v>
      </c>
      <c r="Q126" s="11" t="s">
        <v>24</v>
      </c>
      <c r="R126" s="17">
        <f t="shared" si="11"/>
        <v>10.397500000000001</v>
      </c>
      <c r="S126" s="17">
        <f t="shared" si="12"/>
        <v>10.397500000000001</v>
      </c>
      <c r="T126" s="17">
        <f t="shared" si="13"/>
        <v>10.397500000000001</v>
      </c>
      <c r="U126" s="17">
        <f t="shared" si="14"/>
        <v>10.397500000000001</v>
      </c>
      <c r="V126" s="11" t="s">
        <v>25</v>
      </c>
      <c r="W126" s="11"/>
      <c r="X126" s="11"/>
      <c r="Y126" s="18" t="s">
        <v>26</v>
      </c>
    </row>
    <row r="127" spans="1:25" x14ac:dyDescent="0.2">
      <c r="A127" s="11">
        <f t="shared" si="10"/>
        <v>124</v>
      </c>
      <c r="B127" s="12">
        <v>21101</v>
      </c>
      <c r="C127" s="13" t="s">
        <v>150</v>
      </c>
      <c r="D127" s="14" t="s">
        <v>22</v>
      </c>
      <c r="E127" s="11">
        <v>133</v>
      </c>
      <c r="F127" s="15" t="s">
        <v>23</v>
      </c>
      <c r="G127" s="15">
        <v>0</v>
      </c>
      <c r="H127" s="15">
        <v>0</v>
      </c>
      <c r="I127" s="15">
        <v>5</v>
      </c>
      <c r="J127" s="15">
        <v>0</v>
      </c>
      <c r="K127" s="15">
        <v>0</v>
      </c>
      <c r="L127" s="15">
        <v>0</v>
      </c>
      <c r="M127" s="6">
        <v>0</v>
      </c>
      <c r="N127" s="6">
        <f t="shared" si="8"/>
        <v>5</v>
      </c>
      <c r="O127" s="16">
        <v>20.97</v>
      </c>
      <c r="P127" s="8">
        <f t="shared" si="15"/>
        <v>104.85</v>
      </c>
      <c r="Q127" s="11" t="s">
        <v>24</v>
      </c>
      <c r="R127" s="17">
        <f t="shared" si="11"/>
        <v>26.212499999999999</v>
      </c>
      <c r="S127" s="17">
        <f t="shared" si="12"/>
        <v>26.212499999999999</v>
      </c>
      <c r="T127" s="17">
        <f t="shared" si="13"/>
        <v>26.212499999999999</v>
      </c>
      <c r="U127" s="17">
        <f t="shared" si="14"/>
        <v>26.212499999999999</v>
      </c>
      <c r="V127" s="11" t="s">
        <v>25</v>
      </c>
      <c r="W127" s="11"/>
      <c r="X127" s="11"/>
      <c r="Y127" s="18" t="s">
        <v>26</v>
      </c>
    </row>
    <row r="128" spans="1:25" x14ac:dyDescent="0.2">
      <c r="A128" s="11">
        <f t="shared" si="10"/>
        <v>125</v>
      </c>
      <c r="B128" s="12">
        <v>21101</v>
      </c>
      <c r="C128" s="13" t="s">
        <v>151</v>
      </c>
      <c r="D128" s="14" t="s">
        <v>22</v>
      </c>
      <c r="E128" s="11">
        <v>133</v>
      </c>
      <c r="F128" s="15" t="s">
        <v>23</v>
      </c>
      <c r="G128" s="15">
        <v>3</v>
      </c>
      <c r="H128" s="15">
        <v>2</v>
      </c>
      <c r="I128" s="15">
        <v>0</v>
      </c>
      <c r="J128" s="15">
        <v>1</v>
      </c>
      <c r="K128" s="15">
        <v>0</v>
      </c>
      <c r="L128" s="15">
        <v>0</v>
      </c>
      <c r="M128" s="6">
        <v>0</v>
      </c>
      <c r="N128" s="6">
        <f t="shared" si="8"/>
        <v>6</v>
      </c>
      <c r="O128" s="16">
        <v>41.59</v>
      </c>
      <c r="P128" s="8">
        <f t="shared" si="15"/>
        <v>249.54000000000002</v>
      </c>
      <c r="Q128" s="11" t="s">
        <v>24</v>
      </c>
      <c r="R128" s="17">
        <f t="shared" si="11"/>
        <v>62.385000000000005</v>
      </c>
      <c r="S128" s="17">
        <f t="shared" si="12"/>
        <v>62.385000000000005</v>
      </c>
      <c r="T128" s="17">
        <f t="shared" si="13"/>
        <v>62.385000000000005</v>
      </c>
      <c r="U128" s="17">
        <f t="shared" si="14"/>
        <v>62.385000000000005</v>
      </c>
      <c r="V128" s="11" t="s">
        <v>25</v>
      </c>
      <c r="W128" s="11"/>
      <c r="X128" s="11"/>
      <c r="Y128" s="18" t="s">
        <v>26</v>
      </c>
    </row>
    <row r="129" spans="1:25" x14ac:dyDescent="0.2">
      <c r="A129" s="11">
        <f t="shared" si="10"/>
        <v>126</v>
      </c>
      <c r="B129" s="12">
        <v>21401</v>
      </c>
      <c r="C129" s="13" t="s">
        <v>318</v>
      </c>
      <c r="D129" s="14" t="s">
        <v>22</v>
      </c>
      <c r="E129" s="11">
        <v>133</v>
      </c>
      <c r="F129" s="15" t="s">
        <v>127</v>
      </c>
      <c r="G129" s="36">
        <v>3</v>
      </c>
      <c r="H129" s="36">
        <v>1</v>
      </c>
      <c r="I129" s="36">
        <v>1</v>
      </c>
      <c r="J129" s="15">
        <v>0</v>
      </c>
      <c r="K129" s="15">
        <v>0</v>
      </c>
      <c r="L129" s="15">
        <v>0</v>
      </c>
      <c r="M129" s="6">
        <v>0</v>
      </c>
      <c r="N129" s="6">
        <f t="shared" si="8"/>
        <v>5</v>
      </c>
      <c r="O129" s="16">
        <v>5626</v>
      </c>
      <c r="P129" s="8">
        <f t="shared" si="15"/>
        <v>28130</v>
      </c>
      <c r="Q129" s="11" t="s">
        <v>24</v>
      </c>
      <c r="R129" s="17">
        <f>+P129/4</f>
        <v>7032.5</v>
      </c>
      <c r="S129" s="17">
        <f>+P129/4</f>
        <v>7032.5</v>
      </c>
      <c r="T129" s="17">
        <f>+P129/4</f>
        <v>7032.5</v>
      </c>
      <c r="U129" s="17">
        <f>+P129/4</f>
        <v>7032.5</v>
      </c>
      <c r="V129" s="11" t="s">
        <v>25</v>
      </c>
      <c r="W129" s="11"/>
      <c r="X129" s="11"/>
      <c r="Y129" s="18" t="s">
        <v>26</v>
      </c>
    </row>
    <row r="130" spans="1:25" x14ac:dyDescent="0.2">
      <c r="A130" s="11">
        <f t="shared" si="10"/>
        <v>127</v>
      </c>
      <c r="B130" s="12">
        <v>21401</v>
      </c>
      <c r="C130" s="13" t="s">
        <v>152</v>
      </c>
      <c r="D130" s="14" t="s">
        <v>22</v>
      </c>
      <c r="E130" s="11">
        <v>133</v>
      </c>
      <c r="F130" s="15" t="s">
        <v>23</v>
      </c>
      <c r="G130" s="15">
        <v>2</v>
      </c>
      <c r="H130" s="15">
        <v>1</v>
      </c>
      <c r="I130" s="15">
        <v>1</v>
      </c>
      <c r="J130" s="15">
        <v>0</v>
      </c>
      <c r="K130" s="15">
        <v>0</v>
      </c>
      <c r="L130" s="15">
        <v>0</v>
      </c>
      <c r="M130" s="6">
        <v>0</v>
      </c>
      <c r="N130" s="6">
        <f t="shared" si="8"/>
        <v>4</v>
      </c>
      <c r="O130" s="16">
        <v>5794.2</v>
      </c>
      <c r="P130" s="8">
        <f t="shared" si="15"/>
        <v>23176.799999999999</v>
      </c>
      <c r="Q130" s="11" t="s">
        <v>24</v>
      </c>
      <c r="R130" s="17">
        <f>+P130/4</f>
        <v>5794.2</v>
      </c>
      <c r="S130" s="17">
        <f>+P130/4</f>
        <v>5794.2</v>
      </c>
      <c r="T130" s="17">
        <f>+P130/4</f>
        <v>5794.2</v>
      </c>
      <c r="U130" s="17">
        <f>+P130/4</f>
        <v>5794.2</v>
      </c>
      <c r="V130" s="11" t="s">
        <v>25</v>
      </c>
      <c r="W130" s="11"/>
      <c r="X130" s="11"/>
      <c r="Y130" s="18" t="s">
        <v>26</v>
      </c>
    </row>
    <row r="131" spans="1:25" x14ac:dyDescent="0.2">
      <c r="A131" s="11">
        <f t="shared" si="10"/>
        <v>128</v>
      </c>
      <c r="B131" s="12">
        <v>21401</v>
      </c>
      <c r="C131" s="13" t="s">
        <v>153</v>
      </c>
      <c r="D131" s="14" t="s">
        <v>22</v>
      </c>
      <c r="E131" s="11">
        <v>133</v>
      </c>
      <c r="F131" s="15" t="s">
        <v>23</v>
      </c>
      <c r="G131" s="15">
        <v>2</v>
      </c>
      <c r="H131" s="15">
        <v>2</v>
      </c>
      <c r="I131" s="15">
        <v>1</v>
      </c>
      <c r="J131" s="15">
        <v>0</v>
      </c>
      <c r="K131" s="15">
        <v>0</v>
      </c>
      <c r="L131" s="15">
        <v>0</v>
      </c>
      <c r="M131" s="6">
        <v>0</v>
      </c>
      <c r="N131" s="6">
        <f t="shared" si="8"/>
        <v>5</v>
      </c>
      <c r="O131" s="16">
        <v>5626</v>
      </c>
      <c r="P131" s="8">
        <f t="shared" si="15"/>
        <v>28130</v>
      </c>
      <c r="Q131" s="11" t="s">
        <v>24</v>
      </c>
      <c r="R131" s="17">
        <f>+P131/4</f>
        <v>7032.5</v>
      </c>
      <c r="S131" s="17">
        <f>+P131/4</f>
        <v>7032.5</v>
      </c>
      <c r="T131" s="17">
        <f>+P131/4</f>
        <v>7032.5</v>
      </c>
      <c r="U131" s="17">
        <f>+P131/4</f>
        <v>7032.5</v>
      </c>
      <c r="V131" s="11" t="s">
        <v>25</v>
      </c>
      <c r="W131" s="11"/>
      <c r="X131" s="11"/>
      <c r="Y131" s="18" t="s">
        <v>26</v>
      </c>
    </row>
    <row r="132" spans="1:25" x14ac:dyDescent="0.2">
      <c r="A132" s="11">
        <f t="shared" si="10"/>
        <v>129</v>
      </c>
      <c r="B132" s="12">
        <v>21401</v>
      </c>
      <c r="C132" s="13" t="s">
        <v>154</v>
      </c>
      <c r="D132" s="14" t="s">
        <v>22</v>
      </c>
      <c r="E132" s="11">
        <v>133</v>
      </c>
      <c r="F132" s="15" t="s">
        <v>127</v>
      </c>
      <c r="G132" s="15">
        <v>3</v>
      </c>
      <c r="H132" s="15">
        <v>3</v>
      </c>
      <c r="I132" s="15">
        <v>1</v>
      </c>
      <c r="J132" s="15">
        <v>0</v>
      </c>
      <c r="K132" s="15">
        <v>0</v>
      </c>
      <c r="L132" s="15">
        <v>0</v>
      </c>
      <c r="M132" s="6">
        <v>0</v>
      </c>
      <c r="N132" s="6">
        <f t="shared" ref="N132:N160" si="16">SUM(G132:L132)</f>
        <v>7</v>
      </c>
      <c r="O132" s="16">
        <v>1983.6</v>
      </c>
      <c r="P132" s="8">
        <f t="shared" ref="P132:P160" si="17">+N132*O132</f>
        <v>13885.199999999999</v>
      </c>
      <c r="Q132" s="11" t="s">
        <v>24</v>
      </c>
      <c r="R132" s="17">
        <f>+P132/4</f>
        <v>3471.2999999999997</v>
      </c>
      <c r="S132" s="17">
        <f>+P132/4</f>
        <v>3471.2999999999997</v>
      </c>
      <c r="T132" s="17">
        <f>+P132/4</f>
        <v>3471.2999999999997</v>
      </c>
      <c r="U132" s="17">
        <f>+P132/4</f>
        <v>3471.2999999999997</v>
      </c>
      <c r="V132" s="11" t="s">
        <v>25</v>
      </c>
      <c r="W132" s="11"/>
      <c r="X132" s="11"/>
      <c r="Y132" s="18" t="s">
        <v>26</v>
      </c>
    </row>
    <row r="133" spans="1:25" x14ac:dyDescent="0.2">
      <c r="A133" s="11">
        <f t="shared" ref="A133:A196" si="18">+A132+1</f>
        <v>130</v>
      </c>
      <c r="B133" s="12">
        <v>21401</v>
      </c>
      <c r="C133" s="13" t="s">
        <v>155</v>
      </c>
      <c r="D133" s="14" t="s">
        <v>22</v>
      </c>
      <c r="E133" s="11">
        <v>133</v>
      </c>
      <c r="F133" s="15" t="s">
        <v>127</v>
      </c>
      <c r="G133" s="15">
        <v>0</v>
      </c>
      <c r="H133" s="15">
        <v>0</v>
      </c>
      <c r="I133" s="15">
        <v>25</v>
      </c>
      <c r="J133" s="15">
        <v>0</v>
      </c>
      <c r="K133" s="15">
        <v>0</v>
      </c>
      <c r="L133" s="15">
        <v>0</v>
      </c>
      <c r="M133" s="6">
        <v>0</v>
      </c>
      <c r="N133" s="6">
        <f t="shared" si="16"/>
        <v>25</v>
      </c>
      <c r="O133" s="16">
        <v>196.04</v>
      </c>
      <c r="P133" s="8">
        <f t="shared" si="17"/>
        <v>4901</v>
      </c>
      <c r="Q133" s="11" t="s">
        <v>24</v>
      </c>
      <c r="R133" s="17">
        <f t="shared" ref="R133:R196" si="19">+P133/4</f>
        <v>1225.25</v>
      </c>
      <c r="S133" s="17">
        <f t="shared" ref="S133:S196" si="20">+P133/4</f>
        <v>1225.25</v>
      </c>
      <c r="T133" s="17">
        <f t="shared" ref="T133:T196" si="21">+P133/4</f>
        <v>1225.25</v>
      </c>
      <c r="U133" s="17">
        <f t="shared" ref="U133:U196" si="22">+P133/4</f>
        <v>1225.25</v>
      </c>
      <c r="V133" s="11" t="s">
        <v>25</v>
      </c>
      <c r="W133" s="11"/>
      <c r="X133" s="11"/>
      <c r="Y133" s="18" t="s">
        <v>26</v>
      </c>
    </row>
    <row r="134" spans="1:25" x14ac:dyDescent="0.2">
      <c r="A134" s="11">
        <f t="shared" si="18"/>
        <v>131</v>
      </c>
      <c r="B134" s="12">
        <v>21401</v>
      </c>
      <c r="C134" s="13" t="s">
        <v>156</v>
      </c>
      <c r="D134" s="14" t="s">
        <v>22</v>
      </c>
      <c r="E134" s="11">
        <v>133</v>
      </c>
      <c r="F134" s="15" t="s">
        <v>127</v>
      </c>
      <c r="G134" s="15">
        <v>0</v>
      </c>
      <c r="H134" s="15">
        <v>0</v>
      </c>
      <c r="I134" s="15">
        <v>36</v>
      </c>
      <c r="J134" s="15">
        <v>0</v>
      </c>
      <c r="K134" s="15">
        <v>0</v>
      </c>
      <c r="L134" s="15">
        <v>0</v>
      </c>
      <c r="M134" s="6">
        <v>0</v>
      </c>
      <c r="N134" s="6">
        <f t="shared" si="16"/>
        <v>36</v>
      </c>
      <c r="O134" s="16">
        <v>196.4</v>
      </c>
      <c r="P134" s="8">
        <f t="shared" si="17"/>
        <v>7070.4000000000005</v>
      </c>
      <c r="Q134" s="11" t="s">
        <v>24</v>
      </c>
      <c r="R134" s="17">
        <f t="shared" si="19"/>
        <v>1767.6000000000001</v>
      </c>
      <c r="S134" s="17">
        <f t="shared" si="20"/>
        <v>1767.6000000000001</v>
      </c>
      <c r="T134" s="17">
        <f t="shared" si="21"/>
        <v>1767.6000000000001</v>
      </c>
      <c r="U134" s="17">
        <f t="shared" si="22"/>
        <v>1767.6000000000001</v>
      </c>
      <c r="V134" s="11" t="s">
        <v>25</v>
      </c>
      <c r="W134" s="11"/>
      <c r="X134" s="11"/>
      <c r="Y134" s="18" t="s">
        <v>26</v>
      </c>
    </row>
    <row r="135" spans="1:25" x14ac:dyDescent="0.2">
      <c r="A135" s="11">
        <f t="shared" si="18"/>
        <v>132</v>
      </c>
      <c r="B135" s="12">
        <v>21401</v>
      </c>
      <c r="C135" s="13" t="s">
        <v>157</v>
      </c>
      <c r="D135" s="14" t="s">
        <v>22</v>
      </c>
      <c r="E135" s="11">
        <v>133</v>
      </c>
      <c r="F135" s="15" t="s">
        <v>23</v>
      </c>
      <c r="G135" s="15">
        <v>1</v>
      </c>
      <c r="H135" s="15">
        <v>0</v>
      </c>
      <c r="I135" s="15">
        <v>5</v>
      </c>
      <c r="J135" s="15">
        <v>1</v>
      </c>
      <c r="K135" s="15">
        <v>5</v>
      </c>
      <c r="L135" s="15">
        <v>0</v>
      </c>
      <c r="M135" s="6">
        <v>0</v>
      </c>
      <c r="N135" s="6">
        <f t="shared" si="16"/>
        <v>12</v>
      </c>
      <c r="O135" s="16">
        <v>104.4</v>
      </c>
      <c r="P135" s="8">
        <f t="shared" si="17"/>
        <v>1252.8000000000002</v>
      </c>
      <c r="Q135" s="11" t="s">
        <v>24</v>
      </c>
      <c r="R135" s="17">
        <f t="shared" si="19"/>
        <v>313.20000000000005</v>
      </c>
      <c r="S135" s="17">
        <f t="shared" si="20"/>
        <v>313.20000000000005</v>
      </c>
      <c r="T135" s="17">
        <f t="shared" si="21"/>
        <v>313.20000000000005</v>
      </c>
      <c r="U135" s="17">
        <f t="shared" si="22"/>
        <v>313.20000000000005</v>
      </c>
      <c r="V135" s="11" t="s">
        <v>25</v>
      </c>
      <c r="W135" s="11"/>
      <c r="X135" s="11"/>
      <c r="Y135" s="18" t="s">
        <v>26</v>
      </c>
    </row>
    <row r="136" spans="1:25" x14ac:dyDescent="0.2">
      <c r="A136" s="11">
        <f t="shared" si="18"/>
        <v>133</v>
      </c>
      <c r="B136" s="12">
        <v>21401</v>
      </c>
      <c r="C136" s="13" t="s">
        <v>158</v>
      </c>
      <c r="D136" s="14" t="s">
        <v>22</v>
      </c>
      <c r="E136" s="11">
        <v>133</v>
      </c>
      <c r="F136" s="15" t="s">
        <v>23</v>
      </c>
      <c r="G136" s="15">
        <v>46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6">
        <v>0</v>
      </c>
      <c r="N136" s="6">
        <f t="shared" si="16"/>
        <v>46</v>
      </c>
      <c r="O136" s="16">
        <v>279.83999999999997</v>
      </c>
      <c r="P136" s="8">
        <f t="shared" si="17"/>
        <v>12872.64</v>
      </c>
      <c r="Q136" s="11" t="s">
        <v>24</v>
      </c>
      <c r="R136" s="17">
        <f t="shared" si="19"/>
        <v>3218.16</v>
      </c>
      <c r="S136" s="17">
        <f t="shared" si="20"/>
        <v>3218.16</v>
      </c>
      <c r="T136" s="17">
        <f t="shared" si="21"/>
        <v>3218.16</v>
      </c>
      <c r="U136" s="17">
        <f t="shared" si="22"/>
        <v>3218.16</v>
      </c>
      <c r="V136" s="11" t="s">
        <v>25</v>
      </c>
      <c r="W136" s="11"/>
      <c r="X136" s="11"/>
      <c r="Y136" s="18" t="s">
        <v>26</v>
      </c>
    </row>
    <row r="137" spans="1:25" x14ac:dyDescent="0.2">
      <c r="A137" s="11">
        <f t="shared" si="18"/>
        <v>134</v>
      </c>
      <c r="B137" s="12">
        <v>21401</v>
      </c>
      <c r="C137" s="13" t="s">
        <v>159</v>
      </c>
      <c r="D137" s="14" t="s">
        <v>22</v>
      </c>
      <c r="E137" s="11">
        <v>133</v>
      </c>
      <c r="F137" s="15" t="s">
        <v>23</v>
      </c>
      <c r="G137" s="15">
        <v>2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6">
        <v>0</v>
      </c>
      <c r="N137" s="6">
        <f t="shared" si="16"/>
        <v>2</v>
      </c>
      <c r="O137" s="16">
        <v>10.32</v>
      </c>
      <c r="P137" s="8">
        <f t="shared" si="17"/>
        <v>20.64</v>
      </c>
      <c r="Q137" s="11" t="s">
        <v>24</v>
      </c>
      <c r="R137" s="17">
        <f>+P137/4</f>
        <v>5.16</v>
      </c>
      <c r="S137" s="17">
        <f>+P137/4</f>
        <v>5.16</v>
      </c>
      <c r="T137" s="17">
        <f>+P137/4</f>
        <v>5.16</v>
      </c>
      <c r="U137" s="17">
        <f>+P137/4</f>
        <v>5.16</v>
      </c>
      <c r="V137" s="11" t="s">
        <v>25</v>
      </c>
      <c r="W137" s="11"/>
      <c r="X137" s="11"/>
      <c r="Y137" s="18" t="s">
        <v>26</v>
      </c>
    </row>
    <row r="138" spans="1:25" x14ac:dyDescent="0.2">
      <c r="A138" s="11">
        <f t="shared" si="18"/>
        <v>135</v>
      </c>
      <c r="B138" s="12">
        <v>21401</v>
      </c>
      <c r="C138" s="13" t="s">
        <v>160</v>
      </c>
      <c r="D138" s="14" t="s">
        <v>22</v>
      </c>
      <c r="E138" s="11">
        <v>133</v>
      </c>
      <c r="F138" s="15" t="s">
        <v>23</v>
      </c>
      <c r="G138" s="15">
        <v>3</v>
      </c>
      <c r="H138" s="15">
        <v>10</v>
      </c>
      <c r="I138" s="15">
        <v>21</v>
      </c>
      <c r="J138" s="15">
        <v>86</v>
      </c>
      <c r="K138" s="15">
        <v>10</v>
      </c>
      <c r="L138" s="15">
        <v>0</v>
      </c>
      <c r="M138" s="6">
        <v>0</v>
      </c>
      <c r="N138" s="6">
        <f t="shared" si="16"/>
        <v>130</v>
      </c>
      <c r="O138" s="16">
        <v>196.04</v>
      </c>
      <c r="P138" s="8">
        <f t="shared" si="17"/>
        <v>25485.200000000001</v>
      </c>
      <c r="Q138" s="11" t="s">
        <v>24</v>
      </c>
      <c r="R138" s="17">
        <f t="shared" si="19"/>
        <v>6371.3</v>
      </c>
      <c r="S138" s="17">
        <f t="shared" si="20"/>
        <v>6371.3</v>
      </c>
      <c r="T138" s="17">
        <f t="shared" si="21"/>
        <v>6371.3</v>
      </c>
      <c r="U138" s="17">
        <f t="shared" si="22"/>
        <v>6371.3</v>
      </c>
      <c r="V138" s="11" t="s">
        <v>25</v>
      </c>
      <c r="W138" s="11"/>
      <c r="X138" s="11"/>
      <c r="Y138" s="18" t="s">
        <v>26</v>
      </c>
    </row>
    <row r="139" spans="1:25" x14ac:dyDescent="0.2">
      <c r="A139" s="11">
        <f t="shared" si="18"/>
        <v>136</v>
      </c>
      <c r="B139" s="12">
        <v>21401</v>
      </c>
      <c r="C139" s="13" t="s">
        <v>161</v>
      </c>
      <c r="D139" s="14" t="s">
        <v>22</v>
      </c>
      <c r="E139" s="11">
        <v>133</v>
      </c>
      <c r="F139" s="15" t="s">
        <v>23</v>
      </c>
      <c r="G139" s="15">
        <v>3</v>
      </c>
      <c r="H139" s="15">
        <v>10</v>
      </c>
      <c r="I139" s="15">
        <v>20</v>
      </c>
      <c r="J139" s="15">
        <v>86</v>
      </c>
      <c r="K139" s="15">
        <v>15</v>
      </c>
      <c r="L139" s="15">
        <v>0</v>
      </c>
      <c r="M139" s="6">
        <v>0</v>
      </c>
      <c r="N139" s="6">
        <f t="shared" si="16"/>
        <v>134</v>
      </c>
      <c r="O139" s="16">
        <v>196.04</v>
      </c>
      <c r="P139" s="8">
        <f t="shared" si="17"/>
        <v>26269.360000000001</v>
      </c>
      <c r="Q139" s="11" t="s">
        <v>24</v>
      </c>
      <c r="R139" s="17">
        <f t="shared" si="19"/>
        <v>6567.34</v>
      </c>
      <c r="S139" s="17">
        <f t="shared" si="20"/>
        <v>6567.34</v>
      </c>
      <c r="T139" s="17">
        <f t="shared" si="21"/>
        <v>6567.34</v>
      </c>
      <c r="U139" s="17">
        <f t="shared" si="22"/>
        <v>6567.34</v>
      </c>
      <c r="V139" s="11" t="s">
        <v>25</v>
      </c>
      <c r="W139" s="11"/>
      <c r="X139" s="11"/>
      <c r="Y139" s="18" t="s">
        <v>26</v>
      </c>
    </row>
    <row r="140" spans="1:25" x14ac:dyDescent="0.2">
      <c r="A140" s="11">
        <f t="shared" si="18"/>
        <v>137</v>
      </c>
      <c r="B140" s="12">
        <v>21401</v>
      </c>
      <c r="C140" s="13" t="s">
        <v>162</v>
      </c>
      <c r="D140" s="14" t="s">
        <v>22</v>
      </c>
      <c r="E140" s="11">
        <v>133</v>
      </c>
      <c r="F140" s="15" t="s">
        <v>23</v>
      </c>
      <c r="G140" s="15">
        <v>11</v>
      </c>
      <c r="H140" s="15">
        <v>0</v>
      </c>
      <c r="I140" s="15">
        <v>7</v>
      </c>
      <c r="J140" s="15">
        <v>40</v>
      </c>
      <c r="K140" s="15">
        <v>0</v>
      </c>
      <c r="L140" s="15">
        <v>0</v>
      </c>
      <c r="M140" s="6">
        <v>0</v>
      </c>
      <c r="N140" s="6">
        <f t="shared" si="16"/>
        <v>58</v>
      </c>
      <c r="O140" s="16">
        <v>307.39999999999998</v>
      </c>
      <c r="P140" s="8">
        <f t="shared" si="17"/>
        <v>17829.199999999997</v>
      </c>
      <c r="Q140" s="11" t="s">
        <v>24</v>
      </c>
      <c r="R140" s="17">
        <f t="shared" si="19"/>
        <v>4457.2999999999993</v>
      </c>
      <c r="S140" s="17">
        <f t="shared" si="20"/>
        <v>4457.2999999999993</v>
      </c>
      <c r="T140" s="17">
        <f t="shared" si="21"/>
        <v>4457.2999999999993</v>
      </c>
      <c r="U140" s="17">
        <f t="shared" si="22"/>
        <v>4457.2999999999993</v>
      </c>
      <c r="V140" s="11" t="s">
        <v>25</v>
      </c>
      <c r="W140" s="11"/>
      <c r="X140" s="11"/>
      <c r="Y140" s="18" t="s">
        <v>26</v>
      </c>
    </row>
    <row r="141" spans="1:25" x14ac:dyDescent="0.2">
      <c r="A141" s="11">
        <f t="shared" si="18"/>
        <v>138</v>
      </c>
      <c r="B141" s="12">
        <v>21401</v>
      </c>
      <c r="C141" s="13" t="s">
        <v>163</v>
      </c>
      <c r="D141" s="14" t="s">
        <v>22</v>
      </c>
      <c r="E141" s="11">
        <v>133</v>
      </c>
      <c r="F141" s="15" t="s">
        <v>127</v>
      </c>
      <c r="G141" s="15">
        <v>11</v>
      </c>
      <c r="H141" s="15">
        <v>0</v>
      </c>
      <c r="I141" s="15">
        <v>9</v>
      </c>
      <c r="J141" s="15">
        <v>33</v>
      </c>
      <c r="K141" s="15">
        <v>0</v>
      </c>
      <c r="L141" s="15">
        <v>0</v>
      </c>
      <c r="M141" s="6">
        <v>0</v>
      </c>
      <c r="N141" s="6">
        <f t="shared" si="16"/>
        <v>53</v>
      </c>
      <c r="O141" s="16">
        <v>254.4</v>
      </c>
      <c r="P141" s="8">
        <f t="shared" si="17"/>
        <v>13483.2</v>
      </c>
      <c r="Q141" s="11" t="s">
        <v>24</v>
      </c>
      <c r="R141" s="17">
        <f t="shared" si="19"/>
        <v>3370.8</v>
      </c>
      <c r="S141" s="17">
        <f t="shared" si="20"/>
        <v>3370.8</v>
      </c>
      <c r="T141" s="17">
        <f t="shared" si="21"/>
        <v>3370.8</v>
      </c>
      <c r="U141" s="17">
        <f t="shared" si="22"/>
        <v>3370.8</v>
      </c>
      <c r="V141" s="11" t="s">
        <v>25</v>
      </c>
      <c r="W141" s="11"/>
      <c r="X141" s="11"/>
      <c r="Y141" s="18" t="s">
        <v>26</v>
      </c>
    </row>
    <row r="142" spans="1:25" x14ac:dyDescent="0.2">
      <c r="A142" s="11">
        <f t="shared" si="18"/>
        <v>139</v>
      </c>
      <c r="B142" s="12">
        <v>21401</v>
      </c>
      <c r="C142" s="13" t="s">
        <v>164</v>
      </c>
      <c r="D142" s="14" t="s">
        <v>22</v>
      </c>
      <c r="E142" s="11">
        <v>133</v>
      </c>
      <c r="F142" s="15" t="s">
        <v>127</v>
      </c>
      <c r="G142" s="15">
        <v>0</v>
      </c>
      <c r="H142" s="15">
        <v>0</v>
      </c>
      <c r="I142" s="15">
        <v>6</v>
      </c>
      <c r="J142" s="15">
        <v>37</v>
      </c>
      <c r="K142" s="15">
        <v>0</v>
      </c>
      <c r="L142" s="15">
        <v>0</v>
      </c>
      <c r="M142" s="6">
        <v>0</v>
      </c>
      <c r="N142" s="6">
        <f t="shared" si="16"/>
        <v>43</v>
      </c>
      <c r="O142" s="16">
        <v>404.84</v>
      </c>
      <c r="P142" s="8">
        <f t="shared" si="17"/>
        <v>17408.12</v>
      </c>
      <c r="Q142" s="11" t="s">
        <v>24</v>
      </c>
      <c r="R142" s="17">
        <f t="shared" si="19"/>
        <v>4352.03</v>
      </c>
      <c r="S142" s="17">
        <f t="shared" si="20"/>
        <v>4352.03</v>
      </c>
      <c r="T142" s="17">
        <f t="shared" si="21"/>
        <v>4352.03</v>
      </c>
      <c r="U142" s="17">
        <f t="shared" si="22"/>
        <v>4352.03</v>
      </c>
      <c r="V142" s="11" t="s">
        <v>25</v>
      </c>
      <c r="W142" s="11"/>
      <c r="X142" s="11"/>
      <c r="Y142" s="18" t="s">
        <v>26</v>
      </c>
    </row>
    <row r="143" spans="1:25" x14ac:dyDescent="0.2">
      <c r="A143" s="11">
        <f t="shared" si="18"/>
        <v>140</v>
      </c>
      <c r="B143" s="12">
        <v>21401</v>
      </c>
      <c r="C143" s="13" t="s">
        <v>165</v>
      </c>
      <c r="D143" s="14" t="s">
        <v>22</v>
      </c>
      <c r="E143" s="11">
        <v>133</v>
      </c>
      <c r="F143" s="15" t="s">
        <v>127</v>
      </c>
      <c r="G143" s="15">
        <v>0</v>
      </c>
      <c r="H143" s="15">
        <v>0</v>
      </c>
      <c r="I143" s="15">
        <v>10</v>
      </c>
      <c r="J143" s="15">
        <v>30</v>
      </c>
      <c r="K143" s="15">
        <v>0</v>
      </c>
      <c r="L143" s="15">
        <v>0</v>
      </c>
      <c r="M143" s="6">
        <v>0</v>
      </c>
      <c r="N143" s="6">
        <f t="shared" si="16"/>
        <v>40</v>
      </c>
      <c r="O143" s="16">
        <v>555.64</v>
      </c>
      <c r="P143" s="8">
        <f t="shared" si="17"/>
        <v>22225.599999999999</v>
      </c>
      <c r="Q143" s="11" t="s">
        <v>24</v>
      </c>
      <c r="R143" s="17">
        <f t="shared" si="19"/>
        <v>5556.4</v>
      </c>
      <c r="S143" s="17">
        <f t="shared" si="20"/>
        <v>5556.4</v>
      </c>
      <c r="T143" s="17">
        <f t="shared" si="21"/>
        <v>5556.4</v>
      </c>
      <c r="U143" s="17">
        <f t="shared" si="22"/>
        <v>5556.4</v>
      </c>
      <c r="V143" s="11" t="s">
        <v>25</v>
      </c>
      <c r="W143" s="11"/>
      <c r="X143" s="11"/>
      <c r="Y143" s="18" t="s">
        <v>26</v>
      </c>
    </row>
    <row r="144" spans="1:25" x14ac:dyDescent="0.2">
      <c r="A144" s="11">
        <f t="shared" si="18"/>
        <v>141</v>
      </c>
      <c r="B144" s="12">
        <v>21401</v>
      </c>
      <c r="C144" s="13" t="s">
        <v>166</v>
      </c>
      <c r="D144" s="14" t="s">
        <v>22</v>
      </c>
      <c r="E144" s="11">
        <v>133</v>
      </c>
      <c r="F144" s="15" t="s">
        <v>23</v>
      </c>
      <c r="G144" s="15">
        <v>2</v>
      </c>
      <c r="H144" s="15">
        <v>6</v>
      </c>
      <c r="I144" s="15">
        <v>5</v>
      </c>
      <c r="J144" s="15">
        <v>0</v>
      </c>
      <c r="K144" s="15">
        <v>0</v>
      </c>
      <c r="L144" s="15">
        <v>0</v>
      </c>
      <c r="M144" s="6">
        <v>0</v>
      </c>
      <c r="N144" s="6">
        <f t="shared" si="16"/>
        <v>13</v>
      </c>
      <c r="O144" s="16">
        <v>11733.4</v>
      </c>
      <c r="P144" s="8">
        <f t="shared" si="17"/>
        <v>152534.19999999998</v>
      </c>
      <c r="Q144" s="11" t="s">
        <v>24</v>
      </c>
      <c r="R144" s="17">
        <f t="shared" si="19"/>
        <v>38133.549999999996</v>
      </c>
      <c r="S144" s="17">
        <f t="shared" si="20"/>
        <v>38133.549999999996</v>
      </c>
      <c r="T144" s="17">
        <f t="shared" si="21"/>
        <v>38133.549999999996</v>
      </c>
      <c r="U144" s="17">
        <f t="shared" si="22"/>
        <v>38133.549999999996</v>
      </c>
      <c r="V144" s="11" t="s">
        <v>25</v>
      </c>
      <c r="W144" s="11"/>
      <c r="X144" s="11"/>
      <c r="Y144" s="18" t="s">
        <v>26</v>
      </c>
    </row>
    <row r="145" spans="1:25" x14ac:dyDescent="0.2">
      <c r="A145" s="11">
        <f t="shared" si="18"/>
        <v>142</v>
      </c>
      <c r="B145" s="12">
        <v>21401</v>
      </c>
      <c r="C145" s="13" t="s">
        <v>167</v>
      </c>
      <c r="D145" s="14" t="s">
        <v>22</v>
      </c>
      <c r="E145" s="11">
        <v>133</v>
      </c>
      <c r="F145" s="15" t="s">
        <v>23</v>
      </c>
      <c r="G145" s="15">
        <v>1</v>
      </c>
      <c r="H145" s="15">
        <v>1</v>
      </c>
      <c r="I145" s="15">
        <v>1</v>
      </c>
      <c r="J145" s="15">
        <v>0</v>
      </c>
      <c r="K145" s="15">
        <v>0</v>
      </c>
      <c r="L145" s="15">
        <v>0</v>
      </c>
      <c r="M145" s="6">
        <v>0</v>
      </c>
      <c r="N145" s="6">
        <f t="shared" si="16"/>
        <v>3</v>
      </c>
      <c r="O145" s="16">
        <v>7776.2</v>
      </c>
      <c r="P145" s="8">
        <f t="shared" si="17"/>
        <v>23328.6</v>
      </c>
      <c r="Q145" s="11" t="s">
        <v>24</v>
      </c>
      <c r="R145" s="17">
        <f t="shared" si="19"/>
        <v>5832.15</v>
      </c>
      <c r="S145" s="17">
        <f t="shared" si="20"/>
        <v>5832.15</v>
      </c>
      <c r="T145" s="17">
        <f t="shared" si="21"/>
        <v>5832.15</v>
      </c>
      <c r="U145" s="17">
        <f t="shared" si="22"/>
        <v>5832.15</v>
      </c>
      <c r="V145" s="11" t="s">
        <v>25</v>
      </c>
      <c r="W145" s="11"/>
      <c r="X145" s="11"/>
      <c r="Y145" s="18" t="s">
        <v>26</v>
      </c>
    </row>
    <row r="146" spans="1:25" x14ac:dyDescent="0.2">
      <c r="A146" s="11">
        <f t="shared" si="18"/>
        <v>143</v>
      </c>
      <c r="B146" s="12">
        <v>21401</v>
      </c>
      <c r="C146" s="13" t="s">
        <v>168</v>
      </c>
      <c r="D146" s="14" t="s">
        <v>22</v>
      </c>
      <c r="E146" s="11">
        <v>133</v>
      </c>
      <c r="F146" s="15" t="s">
        <v>23</v>
      </c>
      <c r="G146" s="15">
        <v>2</v>
      </c>
      <c r="H146" s="15">
        <v>3</v>
      </c>
      <c r="I146" s="15">
        <v>1</v>
      </c>
      <c r="J146" s="15">
        <v>0</v>
      </c>
      <c r="K146" s="15">
        <v>0</v>
      </c>
      <c r="L146" s="15">
        <v>0</v>
      </c>
      <c r="M146" s="6">
        <v>0</v>
      </c>
      <c r="N146" s="6">
        <f t="shared" si="16"/>
        <v>6</v>
      </c>
      <c r="O146" s="16">
        <v>10840</v>
      </c>
      <c r="P146" s="8">
        <f t="shared" si="17"/>
        <v>65040</v>
      </c>
      <c r="Q146" s="11" t="s">
        <v>24</v>
      </c>
      <c r="R146" s="17">
        <f t="shared" si="19"/>
        <v>16260</v>
      </c>
      <c r="S146" s="17">
        <f t="shared" si="20"/>
        <v>16260</v>
      </c>
      <c r="T146" s="17">
        <f t="shared" si="21"/>
        <v>16260</v>
      </c>
      <c r="U146" s="17">
        <f t="shared" si="22"/>
        <v>16260</v>
      </c>
      <c r="V146" s="11" t="s">
        <v>25</v>
      </c>
      <c r="W146" s="11"/>
      <c r="X146" s="11"/>
      <c r="Y146" s="18" t="s">
        <v>26</v>
      </c>
    </row>
    <row r="147" spans="1:25" x14ac:dyDescent="0.2">
      <c r="A147" s="11">
        <f t="shared" si="18"/>
        <v>144</v>
      </c>
      <c r="B147" s="12">
        <v>21401</v>
      </c>
      <c r="C147" s="13" t="s">
        <v>169</v>
      </c>
      <c r="D147" s="14" t="s">
        <v>22</v>
      </c>
      <c r="E147" s="11">
        <v>133</v>
      </c>
      <c r="F147" s="15" t="s">
        <v>23</v>
      </c>
      <c r="G147" s="15">
        <v>4</v>
      </c>
      <c r="H147" s="15">
        <v>1</v>
      </c>
      <c r="I147" s="15">
        <v>0</v>
      </c>
      <c r="J147" s="15">
        <v>0</v>
      </c>
      <c r="K147" s="15">
        <v>0</v>
      </c>
      <c r="L147" s="15">
        <v>0</v>
      </c>
      <c r="M147" s="6">
        <v>0</v>
      </c>
      <c r="N147" s="6">
        <f t="shared" si="16"/>
        <v>5</v>
      </c>
      <c r="O147" s="16">
        <v>5626</v>
      </c>
      <c r="P147" s="8">
        <f t="shared" si="17"/>
        <v>28130</v>
      </c>
      <c r="Q147" s="11" t="s">
        <v>24</v>
      </c>
      <c r="R147" s="17">
        <f t="shared" si="19"/>
        <v>7032.5</v>
      </c>
      <c r="S147" s="17">
        <f t="shared" si="20"/>
        <v>7032.5</v>
      </c>
      <c r="T147" s="17">
        <f t="shared" si="21"/>
        <v>7032.5</v>
      </c>
      <c r="U147" s="17">
        <f t="shared" si="22"/>
        <v>7032.5</v>
      </c>
      <c r="V147" s="11" t="s">
        <v>25</v>
      </c>
      <c r="W147" s="11"/>
      <c r="X147" s="11"/>
      <c r="Y147" s="18" t="s">
        <v>26</v>
      </c>
    </row>
    <row r="148" spans="1:25" x14ac:dyDescent="0.2">
      <c r="A148" s="11">
        <f t="shared" si="18"/>
        <v>145</v>
      </c>
      <c r="B148" s="12">
        <v>21401</v>
      </c>
      <c r="C148" s="13" t="s">
        <v>170</v>
      </c>
      <c r="D148" s="14" t="s">
        <v>22</v>
      </c>
      <c r="E148" s="11">
        <v>133</v>
      </c>
      <c r="F148" s="15" t="s">
        <v>23</v>
      </c>
      <c r="G148" s="15">
        <v>0</v>
      </c>
      <c r="H148" s="15">
        <v>0</v>
      </c>
      <c r="I148" s="15">
        <v>0</v>
      </c>
      <c r="J148" s="15">
        <v>35</v>
      </c>
      <c r="K148" s="15">
        <v>0</v>
      </c>
      <c r="L148" s="15">
        <v>0</v>
      </c>
      <c r="M148" s="6">
        <v>0</v>
      </c>
      <c r="N148" s="6">
        <f t="shared" si="16"/>
        <v>35</v>
      </c>
      <c r="O148" s="16">
        <v>1890.8</v>
      </c>
      <c r="P148" s="8">
        <f t="shared" si="17"/>
        <v>66178</v>
      </c>
      <c r="Q148" s="11" t="s">
        <v>24</v>
      </c>
      <c r="R148" s="17">
        <f t="shared" si="19"/>
        <v>16544.5</v>
      </c>
      <c r="S148" s="17">
        <f t="shared" si="20"/>
        <v>16544.5</v>
      </c>
      <c r="T148" s="17">
        <f t="shared" si="21"/>
        <v>16544.5</v>
      </c>
      <c r="U148" s="17">
        <f t="shared" si="22"/>
        <v>16544.5</v>
      </c>
      <c r="V148" s="11" t="s">
        <v>25</v>
      </c>
      <c r="W148" s="11"/>
      <c r="X148" s="11"/>
      <c r="Y148" s="18" t="s">
        <v>26</v>
      </c>
    </row>
    <row r="149" spans="1:25" x14ac:dyDescent="0.2">
      <c r="A149" s="11">
        <f t="shared" si="18"/>
        <v>146</v>
      </c>
      <c r="B149" s="12">
        <v>21401</v>
      </c>
      <c r="C149" s="13" t="s">
        <v>171</v>
      </c>
      <c r="D149" s="14" t="s">
        <v>22</v>
      </c>
      <c r="E149" s="11">
        <v>133</v>
      </c>
      <c r="F149" s="15" t="s">
        <v>23</v>
      </c>
      <c r="G149" s="15">
        <v>0</v>
      </c>
      <c r="H149" s="15">
        <v>0</v>
      </c>
      <c r="I149" s="15">
        <v>0</v>
      </c>
      <c r="J149" s="15">
        <v>4</v>
      </c>
      <c r="K149" s="15">
        <v>0</v>
      </c>
      <c r="L149" s="15">
        <v>0</v>
      </c>
      <c r="M149" s="6">
        <v>0</v>
      </c>
      <c r="N149" s="6">
        <f t="shared" si="16"/>
        <v>4</v>
      </c>
      <c r="O149" s="16">
        <v>2256.1999999999998</v>
      </c>
      <c r="P149" s="8">
        <f t="shared" si="17"/>
        <v>9024.7999999999993</v>
      </c>
      <c r="Q149" s="11" t="s">
        <v>24</v>
      </c>
      <c r="R149" s="17">
        <f t="shared" si="19"/>
        <v>2256.1999999999998</v>
      </c>
      <c r="S149" s="17">
        <f t="shared" si="20"/>
        <v>2256.1999999999998</v>
      </c>
      <c r="T149" s="17">
        <f t="shared" si="21"/>
        <v>2256.1999999999998</v>
      </c>
      <c r="U149" s="17">
        <f t="shared" si="22"/>
        <v>2256.1999999999998</v>
      </c>
      <c r="V149" s="11" t="s">
        <v>25</v>
      </c>
      <c r="W149" s="11"/>
      <c r="X149" s="11"/>
      <c r="Y149" s="18" t="s">
        <v>26</v>
      </c>
    </row>
    <row r="150" spans="1:25" x14ac:dyDescent="0.2">
      <c r="A150" s="11">
        <f t="shared" si="18"/>
        <v>147</v>
      </c>
      <c r="B150" s="12">
        <v>21401</v>
      </c>
      <c r="C150" s="13" t="s">
        <v>172</v>
      </c>
      <c r="D150" s="14" t="s">
        <v>22</v>
      </c>
      <c r="E150" s="11">
        <v>133</v>
      </c>
      <c r="F150" s="15" t="s">
        <v>23</v>
      </c>
      <c r="G150" s="15">
        <v>0</v>
      </c>
      <c r="H150" s="15">
        <v>0</v>
      </c>
      <c r="I150" s="15">
        <v>0</v>
      </c>
      <c r="J150" s="15">
        <v>8</v>
      </c>
      <c r="K150" s="15">
        <v>0</v>
      </c>
      <c r="L150" s="15">
        <v>0</v>
      </c>
      <c r="M150" s="6">
        <v>0</v>
      </c>
      <c r="N150" s="6">
        <f t="shared" si="16"/>
        <v>8</v>
      </c>
      <c r="O150" s="16">
        <v>2256.1999999999998</v>
      </c>
      <c r="P150" s="8">
        <f t="shared" si="17"/>
        <v>18049.599999999999</v>
      </c>
      <c r="Q150" s="11" t="s">
        <v>24</v>
      </c>
      <c r="R150" s="17">
        <f t="shared" si="19"/>
        <v>4512.3999999999996</v>
      </c>
      <c r="S150" s="17">
        <f t="shared" si="20"/>
        <v>4512.3999999999996</v>
      </c>
      <c r="T150" s="17">
        <f t="shared" si="21"/>
        <v>4512.3999999999996</v>
      </c>
      <c r="U150" s="17">
        <f t="shared" si="22"/>
        <v>4512.3999999999996</v>
      </c>
      <c r="V150" s="11" t="s">
        <v>25</v>
      </c>
      <c r="W150" s="11"/>
      <c r="X150" s="11"/>
      <c r="Y150" s="18" t="s">
        <v>26</v>
      </c>
    </row>
    <row r="151" spans="1:25" x14ac:dyDescent="0.2">
      <c r="A151" s="11">
        <f t="shared" si="18"/>
        <v>148</v>
      </c>
      <c r="B151" s="12">
        <v>21401</v>
      </c>
      <c r="C151" s="13" t="s">
        <v>173</v>
      </c>
      <c r="D151" s="14" t="s">
        <v>22</v>
      </c>
      <c r="E151" s="11">
        <v>133</v>
      </c>
      <c r="F151" s="15" t="s">
        <v>23</v>
      </c>
      <c r="G151" s="15">
        <v>0</v>
      </c>
      <c r="H151" s="15">
        <v>0</v>
      </c>
      <c r="I151" s="15">
        <v>0</v>
      </c>
      <c r="J151" s="15">
        <v>5</v>
      </c>
      <c r="K151" s="15">
        <v>0</v>
      </c>
      <c r="L151" s="15">
        <v>0</v>
      </c>
      <c r="M151" s="6">
        <v>0</v>
      </c>
      <c r="N151" s="6">
        <f t="shared" si="16"/>
        <v>5</v>
      </c>
      <c r="O151" s="16">
        <v>2256.1999999999998</v>
      </c>
      <c r="P151" s="8">
        <f t="shared" si="17"/>
        <v>11281</v>
      </c>
      <c r="Q151" s="11" t="s">
        <v>24</v>
      </c>
      <c r="R151" s="17">
        <f t="shared" si="19"/>
        <v>2820.25</v>
      </c>
      <c r="S151" s="17">
        <f t="shared" si="20"/>
        <v>2820.25</v>
      </c>
      <c r="T151" s="17">
        <f t="shared" si="21"/>
        <v>2820.25</v>
      </c>
      <c r="U151" s="17">
        <f t="shared" si="22"/>
        <v>2820.25</v>
      </c>
      <c r="V151" s="11" t="s">
        <v>25</v>
      </c>
      <c r="W151" s="11"/>
      <c r="X151" s="11"/>
      <c r="Y151" s="18" t="s">
        <v>26</v>
      </c>
    </row>
    <row r="152" spans="1:25" x14ac:dyDescent="0.2">
      <c r="A152" s="11">
        <f t="shared" si="18"/>
        <v>149</v>
      </c>
      <c r="B152" s="12">
        <v>21401</v>
      </c>
      <c r="C152" s="13" t="s">
        <v>174</v>
      </c>
      <c r="D152" s="14" t="s">
        <v>22</v>
      </c>
      <c r="E152" s="11">
        <v>133</v>
      </c>
      <c r="F152" s="15" t="s">
        <v>23</v>
      </c>
      <c r="G152" s="15">
        <v>0</v>
      </c>
      <c r="H152" s="15">
        <v>52</v>
      </c>
      <c r="I152" s="15">
        <v>17</v>
      </c>
      <c r="J152" s="15">
        <v>0</v>
      </c>
      <c r="K152" s="15">
        <v>0</v>
      </c>
      <c r="L152" s="15">
        <v>0</v>
      </c>
      <c r="M152" s="6">
        <v>0</v>
      </c>
      <c r="N152" s="6">
        <f t="shared" si="16"/>
        <v>69</v>
      </c>
      <c r="O152" s="16">
        <v>1158.8399999999999</v>
      </c>
      <c r="P152" s="8">
        <f t="shared" si="17"/>
        <v>79959.959999999992</v>
      </c>
      <c r="Q152" s="11" t="s">
        <v>24</v>
      </c>
      <c r="R152" s="17">
        <f t="shared" si="19"/>
        <v>19989.989999999998</v>
      </c>
      <c r="S152" s="17">
        <f t="shared" si="20"/>
        <v>19989.989999999998</v>
      </c>
      <c r="T152" s="17">
        <f t="shared" si="21"/>
        <v>19989.989999999998</v>
      </c>
      <c r="U152" s="17">
        <f t="shared" si="22"/>
        <v>19989.989999999998</v>
      </c>
      <c r="V152" s="11" t="s">
        <v>25</v>
      </c>
      <c r="W152" s="11"/>
      <c r="X152" s="11"/>
      <c r="Y152" s="18" t="s">
        <v>26</v>
      </c>
    </row>
    <row r="153" spans="1:25" x14ac:dyDescent="0.2">
      <c r="A153" s="11">
        <f t="shared" si="18"/>
        <v>150</v>
      </c>
      <c r="B153" s="12">
        <v>21401</v>
      </c>
      <c r="C153" s="13" t="s">
        <v>175</v>
      </c>
      <c r="D153" s="14" t="s">
        <v>22</v>
      </c>
      <c r="E153" s="11">
        <v>133</v>
      </c>
      <c r="F153" s="15" t="s">
        <v>23</v>
      </c>
      <c r="G153" s="15">
        <v>0</v>
      </c>
      <c r="H153" s="15">
        <v>0</v>
      </c>
      <c r="I153" s="15">
        <v>0</v>
      </c>
      <c r="J153" s="15">
        <v>0</v>
      </c>
      <c r="K153" s="15">
        <v>1</v>
      </c>
      <c r="L153" s="15">
        <v>0</v>
      </c>
      <c r="M153" s="6">
        <v>0</v>
      </c>
      <c r="N153" s="6">
        <f t="shared" si="16"/>
        <v>1</v>
      </c>
      <c r="O153" s="16">
        <v>2204</v>
      </c>
      <c r="P153" s="8">
        <f t="shared" si="17"/>
        <v>2204</v>
      </c>
      <c r="Q153" s="11" t="s">
        <v>24</v>
      </c>
      <c r="R153" s="17">
        <f t="shared" si="19"/>
        <v>551</v>
      </c>
      <c r="S153" s="17">
        <f t="shared" si="20"/>
        <v>551</v>
      </c>
      <c r="T153" s="17">
        <f t="shared" si="21"/>
        <v>551</v>
      </c>
      <c r="U153" s="17">
        <f t="shared" si="22"/>
        <v>551</v>
      </c>
      <c r="V153" s="11" t="s">
        <v>25</v>
      </c>
      <c r="W153" s="11"/>
      <c r="X153" s="11"/>
      <c r="Y153" s="18" t="s">
        <v>26</v>
      </c>
    </row>
    <row r="154" spans="1:25" x14ac:dyDescent="0.2">
      <c r="A154" s="11">
        <f t="shared" si="18"/>
        <v>151</v>
      </c>
      <c r="B154" s="12">
        <v>21401</v>
      </c>
      <c r="C154" s="13" t="s">
        <v>176</v>
      </c>
      <c r="D154" s="14" t="s">
        <v>22</v>
      </c>
      <c r="E154" s="11">
        <v>133</v>
      </c>
      <c r="F154" s="15" t="s">
        <v>23</v>
      </c>
      <c r="G154" s="15">
        <v>0</v>
      </c>
      <c r="H154" s="15">
        <v>0</v>
      </c>
      <c r="I154" s="15">
        <v>0</v>
      </c>
      <c r="J154" s="15">
        <v>0</v>
      </c>
      <c r="K154" s="15">
        <v>1</v>
      </c>
      <c r="L154" s="15">
        <v>0</v>
      </c>
      <c r="M154" s="6">
        <v>0</v>
      </c>
      <c r="N154" s="6">
        <f t="shared" si="16"/>
        <v>1</v>
      </c>
      <c r="O154" s="16">
        <v>2204</v>
      </c>
      <c r="P154" s="8">
        <f t="shared" si="17"/>
        <v>2204</v>
      </c>
      <c r="Q154" s="11" t="s">
        <v>24</v>
      </c>
      <c r="R154" s="17">
        <f t="shared" si="19"/>
        <v>551</v>
      </c>
      <c r="S154" s="17">
        <f t="shared" si="20"/>
        <v>551</v>
      </c>
      <c r="T154" s="17">
        <f t="shared" si="21"/>
        <v>551</v>
      </c>
      <c r="U154" s="17">
        <f t="shared" si="22"/>
        <v>551</v>
      </c>
      <c r="V154" s="11" t="s">
        <v>25</v>
      </c>
      <c r="W154" s="11"/>
      <c r="X154" s="11"/>
      <c r="Y154" s="18" t="s">
        <v>26</v>
      </c>
    </row>
    <row r="155" spans="1:25" x14ac:dyDescent="0.2">
      <c r="A155" s="11">
        <f t="shared" si="18"/>
        <v>152</v>
      </c>
      <c r="B155" s="12">
        <v>21401</v>
      </c>
      <c r="C155" s="13" t="s">
        <v>177</v>
      </c>
      <c r="D155" s="14" t="s">
        <v>22</v>
      </c>
      <c r="E155" s="11">
        <v>133</v>
      </c>
      <c r="F155" s="15" t="s">
        <v>23</v>
      </c>
      <c r="G155" s="15">
        <v>0</v>
      </c>
      <c r="H155" s="15">
        <v>0</v>
      </c>
      <c r="I155" s="15">
        <v>0</v>
      </c>
      <c r="J155" s="15">
        <v>0</v>
      </c>
      <c r="K155" s="15">
        <v>2</v>
      </c>
      <c r="L155" s="15">
        <v>0</v>
      </c>
      <c r="M155" s="6">
        <v>0</v>
      </c>
      <c r="N155" s="6">
        <f t="shared" si="16"/>
        <v>2</v>
      </c>
      <c r="O155" s="16">
        <v>2204</v>
      </c>
      <c r="P155" s="8">
        <f t="shared" si="17"/>
        <v>4408</v>
      </c>
      <c r="Q155" s="11" t="s">
        <v>24</v>
      </c>
      <c r="R155" s="17">
        <f t="shared" si="19"/>
        <v>1102</v>
      </c>
      <c r="S155" s="17">
        <f t="shared" si="20"/>
        <v>1102</v>
      </c>
      <c r="T155" s="17">
        <f t="shared" si="21"/>
        <v>1102</v>
      </c>
      <c r="U155" s="17">
        <f t="shared" si="22"/>
        <v>1102</v>
      </c>
      <c r="V155" s="11" t="s">
        <v>25</v>
      </c>
      <c r="W155" s="11"/>
      <c r="X155" s="11"/>
      <c r="Y155" s="18" t="s">
        <v>26</v>
      </c>
    </row>
    <row r="156" spans="1:25" x14ac:dyDescent="0.2">
      <c r="A156" s="11">
        <f t="shared" si="18"/>
        <v>153</v>
      </c>
      <c r="B156" s="12">
        <v>21401</v>
      </c>
      <c r="C156" s="13" t="s">
        <v>178</v>
      </c>
      <c r="D156" s="14" t="s">
        <v>22</v>
      </c>
      <c r="E156" s="11">
        <v>133</v>
      </c>
      <c r="F156" s="15" t="s">
        <v>23</v>
      </c>
      <c r="G156" s="15">
        <v>0</v>
      </c>
      <c r="H156" s="15">
        <v>0</v>
      </c>
      <c r="I156" s="15">
        <v>0</v>
      </c>
      <c r="J156" s="15">
        <v>0</v>
      </c>
      <c r="K156" s="15">
        <v>15</v>
      </c>
      <c r="L156" s="15">
        <v>0</v>
      </c>
      <c r="M156" s="6">
        <v>0</v>
      </c>
      <c r="N156" s="6">
        <f t="shared" si="16"/>
        <v>15</v>
      </c>
      <c r="O156" s="16">
        <v>2204</v>
      </c>
      <c r="P156" s="8">
        <f t="shared" si="17"/>
        <v>33060</v>
      </c>
      <c r="Q156" s="11" t="s">
        <v>24</v>
      </c>
      <c r="R156" s="17">
        <f t="shared" si="19"/>
        <v>8265</v>
      </c>
      <c r="S156" s="17">
        <f t="shared" si="20"/>
        <v>8265</v>
      </c>
      <c r="T156" s="17">
        <f t="shared" si="21"/>
        <v>8265</v>
      </c>
      <c r="U156" s="17">
        <f t="shared" si="22"/>
        <v>8265</v>
      </c>
      <c r="V156" s="11" t="s">
        <v>25</v>
      </c>
      <c r="W156" s="11"/>
      <c r="X156" s="11"/>
      <c r="Y156" s="18" t="s">
        <v>26</v>
      </c>
    </row>
    <row r="157" spans="1:25" x14ac:dyDescent="0.2">
      <c r="A157" s="11">
        <f t="shared" si="18"/>
        <v>154</v>
      </c>
      <c r="B157" s="12">
        <v>21401</v>
      </c>
      <c r="C157" s="13" t="s">
        <v>179</v>
      </c>
      <c r="D157" s="14" t="s">
        <v>22</v>
      </c>
      <c r="E157" s="11">
        <v>133</v>
      </c>
      <c r="F157" s="15" t="s">
        <v>23</v>
      </c>
      <c r="G157" s="15">
        <v>2</v>
      </c>
      <c r="H157" s="15">
        <v>0</v>
      </c>
      <c r="I157" s="15">
        <v>0</v>
      </c>
      <c r="J157" s="15">
        <v>0</v>
      </c>
      <c r="K157" s="15">
        <v>0</v>
      </c>
      <c r="L157" s="15">
        <v>3</v>
      </c>
      <c r="M157" s="6">
        <v>0</v>
      </c>
      <c r="N157" s="6">
        <f t="shared" si="16"/>
        <v>5</v>
      </c>
      <c r="O157" s="16">
        <v>4637.68</v>
      </c>
      <c r="P157" s="8">
        <f t="shared" si="17"/>
        <v>23188.400000000001</v>
      </c>
      <c r="Q157" s="11" t="s">
        <v>24</v>
      </c>
      <c r="R157" s="17">
        <f t="shared" si="19"/>
        <v>5797.1</v>
      </c>
      <c r="S157" s="17">
        <f t="shared" si="20"/>
        <v>5797.1</v>
      </c>
      <c r="T157" s="17">
        <f t="shared" si="21"/>
        <v>5797.1</v>
      </c>
      <c r="U157" s="17">
        <f t="shared" si="22"/>
        <v>5797.1</v>
      </c>
      <c r="V157" s="11" t="s">
        <v>25</v>
      </c>
      <c r="W157" s="11"/>
      <c r="X157" s="11"/>
      <c r="Y157" s="18" t="s">
        <v>26</v>
      </c>
    </row>
    <row r="158" spans="1:25" x14ac:dyDescent="0.2">
      <c r="A158" s="11">
        <f t="shared" si="18"/>
        <v>155</v>
      </c>
      <c r="B158" s="12">
        <v>21401</v>
      </c>
      <c r="C158" s="13" t="s">
        <v>180</v>
      </c>
      <c r="D158" s="14" t="s">
        <v>22</v>
      </c>
      <c r="E158" s="11">
        <v>133</v>
      </c>
      <c r="F158" s="15" t="s">
        <v>23</v>
      </c>
      <c r="G158" s="15">
        <v>2</v>
      </c>
      <c r="H158" s="15">
        <v>0</v>
      </c>
      <c r="I158" s="15">
        <v>0</v>
      </c>
      <c r="J158" s="15">
        <v>0</v>
      </c>
      <c r="K158" s="15">
        <v>0</v>
      </c>
      <c r="L158" s="15">
        <v>3</v>
      </c>
      <c r="M158" s="6">
        <v>0</v>
      </c>
      <c r="N158" s="6">
        <f t="shared" si="16"/>
        <v>5</v>
      </c>
      <c r="O158" s="16">
        <v>4637.68</v>
      </c>
      <c r="P158" s="8">
        <f t="shared" si="17"/>
        <v>23188.400000000001</v>
      </c>
      <c r="Q158" s="11" t="s">
        <v>24</v>
      </c>
      <c r="R158" s="17">
        <f t="shared" si="19"/>
        <v>5797.1</v>
      </c>
      <c r="S158" s="17">
        <f t="shared" si="20"/>
        <v>5797.1</v>
      </c>
      <c r="T158" s="17">
        <f t="shared" si="21"/>
        <v>5797.1</v>
      </c>
      <c r="U158" s="17">
        <f t="shared" si="22"/>
        <v>5797.1</v>
      </c>
      <c r="V158" s="11" t="s">
        <v>25</v>
      </c>
      <c r="W158" s="11"/>
      <c r="X158" s="11"/>
      <c r="Y158" s="18" t="s">
        <v>26</v>
      </c>
    </row>
    <row r="159" spans="1:25" x14ac:dyDescent="0.2">
      <c r="A159" s="11">
        <f t="shared" si="18"/>
        <v>156</v>
      </c>
      <c r="B159" s="12">
        <v>21401</v>
      </c>
      <c r="C159" s="13" t="s">
        <v>181</v>
      </c>
      <c r="D159" s="14" t="s">
        <v>22</v>
      </c>
      <c r="E159" s="11">
        <v>133</v>
      </c>
      <c r="F159" s="15" t="s">
        <v>23</v>
      </c>
      <c r="G159" s="15">
        <v>2</v>
      </c>
      <c r="H159" s="15">
        <v>0</v>
      </c>
      <c r="I159" s="15">
        <v>0</v>
      </c>
      <c r="J159" s="15">
        <v>0</v>
      </c>
      <c r="K159" s="15">
        <v>0</v>
      </c>
      <c r="L159" s="15">
        <v>3</v>
      </c>
      <c r="M159" s="6">
        <v>0</v>
      </c>
      <c r="N159" s="6">
        <f t="shared" si="16"/>
        <v>5</v>
      </c>
      <c r="O159" s="16">
        <v>4637.68</v>
      </c>
      <c r="P159" s="8">
        <f t="shared" si="17"/>
        <v>23188.400000000001</v>
      </c>
      <c r="Q159" s="11" t="s">
        <v>24</v>
      </c>
      <c r="R159" s="17">
        <f t="shared" si="19"/>
        <v>5797.1</v>
      </c>
      <c r="S159" s="17">
        <f t="shared" si="20"/>
        <v>5797.1</v>
      </c>
      <c r="T159" s="17">
        <f t="shared" si="21"/>
        <v>5797.1</v>
      </c>
      <c r="U159" s="17">
        <f t="shared" si="22"/>
        <v>5797.1</v>
      </c>
      <c r="V159" s="11" t="s">
        <v>25</v>
      </c>
      <c r="W159" s="11"/>
      <c r="X159" s="11"/>
      <c r="Y159" s="18" t="s">
        <v>26</v>
      </c>
    </row>
    <row r="160" spans="1:25" x14ac:dyDescent="0.2">
      <c r="A160" s="11">
        <f t="shared" si="18"/>
        <v>157</v>
      </c>
      <c r="B160" s="12">
        <v>21401</v>
      </c>
      <c r="C160" s="13" t="s">
        <v>182</v>
      </c>
      <c r="D160" s="14" t="s">
        <v>22</v>
      </c>
      <c r="E160" s="11">
        <v>133</v>
      </c>
      <c r="F160" s="15" t="s">
        <v>23</v>
      </c>
      <c r="G160" s="15">
        <v>2</v>
      </c>
      <c r="H160" s="15">
        <v>0</v>
      </c>
      <c r="I160" s="15">
        <v>0</v>
      </c>
      <c r="J160" s="15">
        <v>0</v>
      </c>
      <c r="K160" s="15">
        <v>0</v>
      </c>
      <c r="L160" s="15">
        <v>4</v>
      </c>
      <c r="M160" s="6">
        <v>0</v>
      </c>
      <c r="N160" s="6">
        <f t="shared" si="16"/>
        <v>6</v>
      </c>
      <c r="O160" s="16">
        <v>3961.4</v>
      </c>
      <c r="P160" s="8">
        <f t="shared" si="17"/>
        <v>23768.400000000001</v>
      </c>
      <c r="Q160" s="11" t="s">
        <v>24</v>
      </c>
      <c r="R160" s="17">
        <f t="shared" si="19"/>
        <v>5942.1</v>
      </c>
      <c r="S160" s="17">
        <f t="shared" si="20"/>
        <v>5942.1</v>
      </c>
      <c r="T160" s="17">
        <f t="shared" si="21"/>
        <v>5942.1</v>
      </c>
      <c r="U160" s="17">
        <f t="shared" si="22"/>
        <v>5942.1</v>
      </c>
      <c r="V160" s="11" t="s">
        <v>25</v>
      </c>
      <c r="W160" s="11"/>
      <c r="X160" s="11"/>
      <c r="Y160" s="18" t="s">
        <v>26</v>
      </c>
    </row>
    <row r="161" spans="1:25" x14ac:dyDescent="0.2">
      <c r="A161" s="11">
        <f t="shared" si="18"/>
        <v>158</v>
      </c>
      <c r="B161" s="12">
        <v>21601</v>
      </c>
      <c r="C161" s="13" t="s">
        <v>183</v>
      </c>
      <c r="D161" s="14" t="s">
        <v>22</v>
      </c>
      <c r="E161" s="11">
        <v>133</v>
      </c>
      <c r="F161" s="15" t="s">
        <v>23</v>
      </c>
      <c r="G161" s="15">
        <f t="shared" ref="G161:G207" si="23">+N161</f>
        <v>40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40</v>
      </c>
      <c r="O161" s="16">
        <v>76.56</v>
      </c>
      <c r="P161" s="20">
        <f t="shared" ref="P161:P208" si="24">+O161*N161</f>
        <v>3062.4</v>
      </c>
      <c r="Q161" s="11" t="s">
        <v>24</v>
      </c>
      <c r="R161" s="17">
        <f t="shared" si="19"/>
        <v>765.6</v>
      </c>
      <c r="S161" s="17">
        <f t="shared" si="20"/>
        <v>765.6</v>
      </c>
      <c r="T161" s="17">
        <f t="shared" si="21"/>
        <v>765.6</v>
      </c>
      <c r="U161" s="17">
        <f t="shared" si="22"/>
        <v>765.6</v>
      </c>
      <c r="V161" s="11" t="s">
        <v>25</v>
      </c>
      <c r="W161" s="11"/>
      <c r="X161" s="11"/>
      <c r="Y161" s="18" t="s">
        <v>26</v>
      </c>
    </row>
    <row r="162" spans="1:25" x14ac:dyDescent="0.2">
      <c r="A162" s="11">
        <f t="shared" si="18"/>
        <v>159</v>
      </c>
      <c r="B162" s="12">
        <v>21601</v>
      </c>
      <c r="C162" s="13" t="s">
        <v>184</v>
      </c>
      <c r="D162" s="14" t="s">
        <v>22</v>
      </c>
      <c r="E162" s="11">
        <v>133</v>
      </c>
      <c r="F162" s="15" t="s">
        <v>23</v>
      </c>
      <c r="G162" s="15">
        <f t="shared" si="23"/>
        <v>46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46</v>
      </c>
      <c r="O162" s="16">
        <v>210.77</v>
      </c>
      <c r="P162" s="20">
        <f t="shared" si="24"/>
        <v>9695.42</v>
      </c>
      <c r="Q162" s="11" t="s">
        <v>24</v>
      </c>
      <c r="R162" s="17">
        <f t="shared" si="19"/>
        <v>2423.855</v>
      </c>
      <c r="S162" s="17">
        <f t="shared" si="20"/>
        <v>2423.855</v>
      </c>
      <c r="T162" s="17">
        <f t="shared" si="21"/>
        <v>2423.855</v>
      </c>
      <c r="U162" s="17">
        <f t="shared" si="22"/>
        <v>2423.855</v>
      </c>
      <c r="V162" s="11" t="s">
        <v>25</v>
      </c>
      <c r="W162" s="11"/>
      <c r="X162" s="11"/>
      <c r="Y162" s="18" t="s">
        <v>26</v>
      </c>
    </row>
    <row r="163" spans="1:25" x14ac:dyDescent="0.2">
      <c r="A163" s="11">
        <f t="shared" si="18"/>
        <v>160</v>
      </c>
      <c r="B163" s="12">
        <v>21601</v>
      </c>
      <c r="C163" s="13" t="s">
        <v>185</v>
      </c>
      <c r="D163" s="14" t="s">
        <v>22</v>
      </c>
      <c r="E163" s="11">
        <v>133</v>
      </c>
      <c r="F163" s="15" t="s">
        <v>63</v>
      </c>
      <c r="G163" s="15">
        <f t="shared" si="23"/>
        <v>60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60</v>
      </c>
      <c r="O163" s="16">
        <v>493.58</v>
      </c>
      <c r="P163" s="20">
        <f t="shared" si="24"/>
        <v>29614.799999999999</v>
      </c>
      <c r="Q163" s="11" t="s">
        <v>24</v>
      </c>
      <c r="R163" s="17">
        <f t="shared" si="19"/>
        <v>7403.7</v>
      </c>
      <c r="S163" s="17">
        <f t="shared" si="20"/>
        <v>7403.7</v>
      </c>
      <c r="T163" s="17">
        <f t="shared" si="21"/>
        <v>7403.7</v>
      </c>
      <c r="U163" s="17">
        <f t="shared" si="22"/>
        <v>7403.7</v>
      </c>
      <c r="V163" s="11" t="s">
        <v>25</v>
      </c>
      <c r="W163" s="11"/>
      <c r="X163" s="11"/>
      <c r="Y163" s="18" t="s">
        <v>26</v>
      </c>
    </row>
    <row r="164" spans="1:25" x14ac:dyDescent="0.2">
      <c r="A164" s="11">
        <f t="shared" si="18"/>
        <v>161</v>
      </c>
      <c r="B164" s="12">
        <v>21601</v>
      </c>
      <c r="C164" s="13" t="s">
        <v>186</v>
      </c>
      <c r="D164" s="14" t="s">
        <v>22</v>
      </c>
      <c r="E164" s="11">
        <v>133</v>
      </c>
      <c r="F164" s="15" t="s">
        <v>23</v>
      </c>
      <c r="G164" s="15">
        <f t="shared" si="23"/>
        <v>50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50</v>
      </c>
      <c r="O164" s="16">
        <v>444.25</v>
      </c>
      <c r="P164" s="20">
        <f t="shared" si="24"/>
        <v>22212.5</v>
      </c>
      <c r="Q164" s="11" t="s">
        <v>24</v>
      </c>
      <c r="R164" s="17">
        <f t="shared" si="19"/>
        <v>5553.125</v>
      </c>
      <c r="S164" s="17">
        <f t="shared" si="20"/>
        <v>5553.125</v>
      </c>
      <c r="T164" s="17">
        <f t="shared" si="21"/>
        <v>5553.125</v>
      </c>
      <c r="U164" s="17">
        <f t="shared" si="22"/>
        <v>5553.125</v>
      </c>
      <c r="V164" s="11" t="s">
        <v>25</v>
      </c>
      <c r="W164" s="11"/>
      <c r="X164" s="11"/>
      <c r="Y164" s="18" t="s">
        <v>26</v>
      </c>
    </row>
    <row r="165" spans="1:25" x14ac:dyDescent="0.2">
      <c r="A165" s="11">
        <f t="shared" si="18"/>
        <v>162</v>
      </c>
      <c r="B165" s="12">
        <v>21601</v>
      </c>
      <c r="C165" s="13" t="s">
        <v>187</v>
      </c>
      <c r="D165" s="14" t="s">
        <v>22</v>
      </c>
      <c r="E165" s="11">
        <v>133</v>
      </c>
      <c r="F165" s="15" t="s">
        <v>188</v>
      </c>
      <c r="G165" s="15">
        <f t="shared" si="23"/>
        <v>273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273</v>
      </c>
      <c r="O165" s="16">
        <v>281.33</v>
      </c>
      <c r="P165" s="20">
        <f t="shared" si="24"/>
        <v>76803.09</v>
      </c>
      <c r="Q165" s="11" t="s">
        <v>24</v>
      </c>
      <c r="R165" s="17">
        <f t="shared" si="19"/>
        <v>19200.772499999999</v>
      </c>
      <c r="S165" s="17">
        <f t="shared" si="20"/>
        <v>19200.772499999999</v>
      </c>
      <c r="T165" s="17">
        <f t="shared" si="21"/>
        <v>19200.772499999999</v>
      </c>
      <c r="U165" s="17">
        <f t="shared" si="22"/>
        <v>19200.772499999999</v>
      </c>
      <c r="V165" s="11" t="s">
        <v>25</v>
      </c>
      <c r="W165" s="11"/>
      <c r="X165" s="11"/>
      <c r="Y165" s="18" t="s">
        <v>26</v>
      </c>
    </row>
    <row r="166" spans="1:25" x14ac:dyDescent="0.2">
      <c r="A166" s="11">
        <f t="shared" si="18"/>
        <v>163</v>
      </c>
      <c r="B166" s="12">
        <v>21601</v>
      </c>
      <c r="C166" s="13" t="s">
        <v>189</v>
      </c>
      <c r="D166" s="14" t="s">
        <v>22</v>
      </c>
      <c r="E166" s="11">
        <v>133</v>
      </c>
      <c r="F166" s="15" t="s">
        <v>63</v>
      </c>
      <c r="G166" s="15">
        <f t="shared" si="23"/>
        <v>120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120</v>
      </c>
      <c r="O166" s="16">
        <v>555.05999999999995</v>
      </c>
      <c r="P166" s="20">
        <f t="shared" si="24"/>
        <v>66607.199999999997</v>
      </c>
      <c r="Q166" s="11" t="s">
        <v>24</v>
      </c>
      <c r="R166" s="17">
        <f t="shared" si="19"/>
        <v>16651.8</v>
      </c>
      <c r="S166" s="17">
        <f t="shared" si="20"/>
        <v>16651.8</v>
      </c>
      <c r="T166" s="17">
        <f t="shared" si="21"/>
        <v>16651.8</v>
      </c>
      <c r="U166" s="17">
        <f t="shared" si="22"/>
        <v>16651.8</v>
      </c>
      <c r="V166" s="11" t="s">
        <v>25</v>
      </c>
      <c r="W166" s="11"/>
      <c r="X166" s="11"/>
      <c r="Y166" s="18" t="s">
        <v>26</v>
      </c>
    </row>
    <row r="167" spans="1:25" x14ac:dyDescent="0.2">
      <c r="A167" s="11">
        <f t="shared" si="18"/>
        <v>164</v>
      </c>
      <c r="B167" s="12">
        <v>21601</v>
      </c>
      <c r="C167" s="13" t="s">
        <v>190</v>
      </c>
      <c r="D167" s="14" t="s">
        <v>22</v>
      </c>
      <c r="E167" s="11">
        <v>133</v>
      </c>
      <c r="F167" s="15" t="s">
        <v>191</v>
      </c>
      <c r="G167" s="15">
        <f t="shared" si="23"/>
        <v>56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56</v>
      </c>
      <c r="O167" s="16">
        <v>91.64</v>
      </c>
      <c r="P167" s="20">
        <f t="shared" si="24"/>
        <v>5131.84</v>
      </c>
      <c r="Q167" s="11" t="s">
        <v>24</v>
      </c>
      <c r="R167" s="17">
        <f t="shared" si="19"/>
        <v>1282.96</v>
      </c>
      <c r="S167" s="17">
        <f t="shared" si="20"/>
        <v>1282.96</v>
      </c>
      <c r="T167" s="17">
        <f t="shared" si="21"/>
        <v>1282.96</v>
      </c>
      <c r="U167" s="17">
        <f t="shared" si="22"/>
        <v>1282.96</v>
      </c>
      <c r="V167" s="11" t="s">
        <v>25</v>
      </c>
      <c r="W167" s="11"/>
      <c r="X167" s="11"/>
      <c r="Y167" s="18" t="s">
        <v>26</v>
      </c>
    </row>
    <row r="168" spans="1:25" x14ac:dyDescent="0.2">
      <c r="A168" s="11">
        <f t="shared" si="18"/>
        <v>165</v>
      </c>
      <c r="B168" s="12">
        <v>21601</v>
      </c>
      <c r="C168" s="13" t="s">
        <v>192</v>
      </c>
      <c r="D168" s="14" t="s">
        <v>22</v>
      </c>
      <c r="E168" s="11">
        <v>133</v>
      </c>
      <c r="F168" s="15" t="s">
        <v>191</v>
      </c>
      <c r="G168" s="15">
        <f t="shared" si="23"/>
        <v>2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2</v>
      </c>
      <c r="O168" s="16">
        <v>138.11000000000001</v>
      </c>
      <c r="P168" s="20">
        <f t="shared" si="24"/>
        <v>276.22000000000003</v>
      </c>
      <c r="Q168" s="11" t="s">
        <v>24</v>
      </c>
      <c r="R168" s="17">
        <f t="shared" si="19"/>
        <v>69.055000000000007</v>
      </c>
      <c r="S168" s="17">
        <f t="shared" si="20"/>
        <v>69.055000000000007</v>
      </c>
      <c r="T168" s="17">
        <f t="shared" si="21"/>
        <v>69.055000000000007</v>
      </c>
      <c r="U168" s="17">
        <f t="shared" si="22"/>
        <v>69.055000000000007</v>
      </c>
      <c r="V168" s="11" t="s">
        <v>25</v>
      </c>
      <c r="W168" s="11"/>
      <c r="X168" s="11"/>
      <c r="Y168" s="18" t="s">
        <v>26</v>
      </c>
    </row>
    <row r="169" spans="1:25" x14ac:dyDescent="0.2">
      <c r="A169" s="11">
        <f t="shared" si="18"/>
        <v>166</v>
      </c>
      <c r="B169" s="12">
        <v>21601</v>
      </c>
      <c r="C169" s="13" t="s">
        <v>193</v>
      </c>
      <c r="D169" s="14" t="s">
        <v>22</v>
      </c>
      <c r="E169" s="11">
        <v>133</v>
      </c>
      <c r="F169" s="15" t="s">
        <v>28</v>
      </c>
      <c r="G169" s="15">
        <f t="shared" si="23"/>
        <v>1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1</v>
      </c>
      <c r="O169" s="16">
        <v>222.12</v>
      </c>
      <c r="P169" s="20">
        <f t="shared" si="24"/>
        <v>222.12</v>
      </c>
      <c r="Q169" s="11" t="s">
        <v>24</v>
      </c>
      <c r="R169" s="17">
        <f t="shared" si="19"/>
        <v>55.53</v>
      </c>
      <c r="S169" s="17">
        <f t="shared" si="20"/>
        <v>55.53</v>
      </c>
      <c r="T169" s="17">
        <f t="shared" si="21"/>
        <v>55.53</v>
      </c>
      <c r="U169" s="17">
        <f t="shared" si="22"/>
        <v>55.53</v>
      </c>
      <c r="V169" s="11" t="s">
        <v>25</v>
      </c>
      <c r="W169" s="11"/>
      <c r="X169" s="11"/>
      <c r="Y169" s="18" t="s">
        <v>26</v>
      </c>
    </row>
    <row r="170" spans="1:25" x14ac:dyDescent="0.2">
      <c r="A170" s="11">
        <f t="shared" si="18"/>
        <v>167</v>
      </c>
      <c r="B170" s="12">
        <v>21601</v>
      </c>
      <c r="C170" s="13" t="s">
        <v>194</v>
      </c>
      <c r="D170" s="14" t="s">
        <v>22</v>
      </c>
      <c r="E170" s="11">
        <v>133</v>
      </c>
      <c r="F170" s="15" t="s">
        <v>23</v>
      </c>
      <c r="G170" s="15">
        <f t="shared" si="23"/>
        <v>8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8</v>
      </c>
      <c r="O170" s="16">
        <v>33.64</v>
      </c>
      <c r="P170" s="20">
        <f t="shared" si="24"/>
        <v>269.12</v>
      </c>
      <c r="Q170" s="11" t="s">
        <v>24</v>
      </c>
      <c r="R170" s="17">
        <f t="shared" si="19"/>
        <v>67.28</v>
      </c>
      <c r="S170" s="17">
        <f t="shared" si="20"/>
        <v>67.28</v>
      </c>
      <c r="T170" s="17">
        <f t="shared" si="21"/>
        <v>67.28</v>
      </c>
      <c r="U170" s="17">
        <f t="shared" si="22"/>
        <v>67.28</v>
      </c>
      <c r="V170" s="11" t="s">
        <v>25</v>
      </c>
      <c r="W170" s="11"/>
      <c r="X170" s="11"/>
      <c r="Y170" s="18" t="s">
        <v>26</v>
      </c>
    </row>
    <row r="171" spans="1:25" x14ac:dyDescent="0.2">
      <c r="A171" s="11">
        <f t="shared" si="18"/>
        <v>168</v>
      </c>
      <c r="B171" s="12">
        <v>21601</v>
      </c>
      <c r="C171" s="13" t="s">
        <v>195</v>
      </c>
      <c r="D171" s="14" t="s">
        <v>22</v>
      </c>
      <c r="E171" s="11">
        <v>133</v>
      </c>
      <c r="F171" s="15" t="s">
        <v>196</v>
      </c>
      <c r="G171" s="15">
        <f t="shared" si="23"/>
        <v>65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65</v>
      </c>
      <c r="O171" s="16">
        <v>228.42</v>
      </c>
      <c r="P171" s="20">
        <f t="shared" si="24"/>
        <v>14847.3</v>
      </c>
      <c r="Q171" s="11" t="s">
        <v>24</v>
      </c>
      <c r="R171" s="17">
        <f t="shared" si="19"/>
        <v>3711.8249999999998</v>
      </c>
      <c r="S171" s="17">
        <f t="shared" si="20"/>
        <v>3711.8249999999998</v>
      </c>
      <c r="T171" s="17">
        <f t="shared" si="21"/>
        <v>3711.8249999999998</v>
      </c>
      <c r="U171" s="17">
        <f t="shared" si="22"/>
        <v>3711.8249999999998</v>
      </c>
      <c r="V171" s="11" t="s">
        <v>25</v>
      </c>
      <c r="W171" s="11"/>
      <c r="X171" s="11"/>
      <c r="Y171" s="18" t="s">
        <v>26</v>
      </c>
    </row>
    <row r="172" spans="1:25" x14ac:dyDescent="0.2">
      <c r="A172" s="11">
        <f t="shared" si="18"/>
        <v>169</v>
      </c>
      <c r="B172" s="12">
        <v>21601</v>
      </c>
      <c r="C172" s="13" t="s">
        <v>197</v>
      </c>
      <c r="D172" s="14" t="s">
        <v>22</v>
      </c>
      <c r="E172" s="11">
        <v>133</v>
      </c>
      <c r="F172" s="15" t="s">
        <v>28</v>
      </c>
      <c r="G172" s="15">
        <f t="shared" si="23"/>
        <v>52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52</v>
      </c>
      <c r="O172" s="16">
        <v>203.58</v>
      </c>
      <c r="P172" s="20">
        <f t="shared" si="24"/>
        <v>10586.16</v>
      </c>
      <c r="Q172" s="11" t="s">
        <v>24</v>
      </c>
      <c r="R172" s="17">
        <f t="shared" si="19"/>
        <v>2646.54</v>
      </c>
      <c r="S172" s="17">
        <f t="shared" si="20"/>
        <v>2646.54</v>
      </c>
      <c r="T172" s="17">
        <f t="shared" si="21"/>
        <v>2646.54</v>
      </c>
      <c r="U172" s="17">
        <f t="shared" si="22"/>
        <v>2646.54</v>
      </c>
      <c r="V172" s="11" t="s">
        <v>25</v>
      </c>
      <c r="W172" s="11"/>
      <c r="X172" s="11"/>
      <c r="Y172" s="18" t="s">
        <v>26</v>
      </c>
    </row>
    <row r="173" spans="1:25" x14ac:dyDescent="0.2">
      <c r="A173" s="11">
        <f t="shared" si="18"/>
        <v>170</v>
      </c>
      <c r="B173" s="12">
        <v>21601</v>
      </c>
      <c r="C173" s="13" t="s">
        <v>198</v>
      </c>
      <c r="D173" s="14" t="s">
        <v>22</v>
      </c>
      <c r="E173" s="11">
        <v>133</v>
      </c>
      <c r="F173" s="15" t="s">
        <v>23</v>
      </c>
      <c r="G173" s="15">
        <f t="shared" si="23"/>
        <v>34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34</v>
      </c>
      <c r="O173" s="16">
        <v>60.85</v>
      </c>
      <c r="P173" s="20">
        <f t="shared" si="24"/>
        <v>2068.9</v>
      </c>
      <c r="Q173" s="11" t="s">
        <v>24</v>
      </c>
      <c r="R173" s="17">
        <f t="shared" si="19"/>
        <v>517.22500000000002</v>
      </c>
      <c r="S173" s="17">
        <f t="shared" si="20"/>
        <v>517.22500000000002</v>
      </c>
      <c r="T173" s="17">
        <f t="shared" si="21"/>
        <v>517.22500000000002</v>
      </c>
      <c r="U173" s="17">
        <f t="shared" si="22"/>
        <v>517.22500000000002</v>
      </c>
      <c r="V173" s="11" t="s">
        <v>25</v>
      </c>
      <c r="W173" s="11"/>
      <c r="X173" s="11"/>
      <c r="Y173" s="18" t="s">
        <v>26</v>
      </c>
    </row>
    <row r="174" spans="1:25" x14ac:dyDescent="0.2">
      <c r="A174" s="11">
        <f t="shared" si="18"/>
        <v>171</v>
      </c>
      <c r="B174" s="12">
        <v>21601</v>
      </c>
      <c r="C174" s="13" t="s">
        <v>199</v>
      </c>
      <c r="D174" s="14" t="s">
        <v>22</v>
      </c>
      <c r="E174" s="11">
        <v>133</v>
      </c>
      <c r="F174" s="15" t="s">
        <v>23</v>
      </c>
      <c r="G174" s="15">
        <f t="shared" si="23"/>
        <v>20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20</v>
      </c>
      <c r="O174" s="16">
        <v>110.2</v>
      </c>
      <c r="P174" s="20">
        <f t="shared" si="24"/>
        <v>2204</v>
      </c>
      <c r="Q174" s="11" t="s">
        <v>24</v>
      </c>
      <c r="R174" s="17">
        <f t="shared" si="19"/>
        <v>551</v>
      </c>
      <c r="S174" s="17">
        <f t="shared" si="20"/>
        <v>551</v>
      </c>
      <c r="T174" s="17">
        <f t="shared" si="21"/>
        <v>551</v>
      </c>
      <c r="U174" s="17">
        <f t="shared" si="22"/>
        <v>551</v>
      </c>
      <c r="V174" s="11" t="s">
        <v>25</v>
      </c>
      <c r="W174" s="11"/>
      <c r="X174" s="11"/>
      <c r="Y174" s="18" t="s">
        <v>26</v>
      </c>
    </row>
    <row r="175" spans="1:25" x14ac:dyDescent="0.2">
      <c r="A175" s="11">
        <f t="shared" si="18"/>
        <v>172</v>
      </c>
      <c r="B175" s="12">
        <v>21601</v>
      </c>
      <c r="C175" s="13" t="s">
        <v>200</v>
      </c>
      <c r="D175" s="14" t="s">
        <v>22</v>
      </c>
      <c r="E175" s="11">
        <v>133</v>
      </c>
      <c r="F175" s="15" t="s">
        <v>23</v>
      </c>
      <c r="G175" s="15">
        <f t="shared" si="23"/>
        <v>240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240</v>
      </c>
      <c r="O175" s="16">
        <v>277.8</v>
      </c>
      <c r="P175" s="20">
        <f t="shared" si="24"/>
        <v>66672</v>
      </c>
      <c r="Q175" s="11" t="s">
        <v>24</v>
      </c>
      <c r="R175" s="17">
        <f t="shared" si="19"/>
        <v>16668</v>
      </c>
      <c r="S175" s="17">
        <f t="shared" si="20"/>
        <v>16668</v>
      </c>
      <c r="T175" s="17">
        <f t="shared" si="21"/>
        <v>16668</v>
      </c>
      <c r="U175" s="17">
        <f t="shared" si="22"/>
        <v>16668</v>
      </c>
      <c r="V175" s="11" t="s">
        <v>25</v>
      </c>
      <c r="W175" s="11"/>
      <c r="X175" s="11"/>
      <c r="Y175" s="18" t="s">
        <v>26</v>
      </c>
    </row>
    <row r="176" spans="1:25" x14ac:dyDescent="0.2">
      <c r="A176" s="11">
        <f t="shared" si="18"/>
        <v>173</v>
      </c>
      <c r="B176" s="12">
        <v>21601</v>
      </c>
      <c r="C176" s="13" t="s">
        <v>201</v>
      </c>
      <c r="D176" s="14" t="s">
        <v>22</v>
      </c>
      <c r="E176" s="11">
        <v>133</v>
      </c>
      <c r="F176" s="15" t="s">
        <v>23</v>
      </c>
      <c r="G176" s="15">
        <f t="shared" si="23"/>
        <v>996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996</v>
      </c>
      <c r="O176" s="16">
        <v>307.39999999999998</v>
      </c>
      <c r="P176" s="20">
        <f t="shared" si="24"/>
        <v>306170.39999999997</v>
      </c>
      <c r="Q176" s="11" t="s">
        <v>24</v>
      </c>
      <c r="R176" s="17">
        <f t="shared" si="19"/>
        <v>76542.599999999991</v>
      </c>
      <c r="S176" s="17">
        <f t="shared" si="20"/>
        <v>76542.599999999991</v>
      </c>
      <c r="T176" s="17">
        <f t="shared" si="21"/>
        <v>76542.599999999991</v>
      </c>
      <c r="U176" s="17">
        <f t="shared" si="22"/>
        <v>76542.599999999991</v>
      </c>
      <c r="V176" s="11" t="s">
        <v>25</v>
      </c>
      <c r="W176" s="11"/>
      <c r="X176" s="11"/>
      <c r="Y176" s="18" t="s">
        <v>26</v>
      </c>
    </row>
    <row r="177" spans="1:25" x14ac:dyDescent="0.2">
      <c r="A177" s="11">
        <f t="shared" si="18"/>
        <v>174</v>
      </c>
      <c r="B177" s="12">
        <v>21601</v>
      </c>
      <c r="C177" s="13" t="s">
        <v>202</v>
      </c>
      <c r="D177" s="14" t="s">
        <v>22</v>
      </c>
      <c r="E177" s="11">
        <v>133</v>
      </c>
      <c r="F177" s="15" t="s">
        <v>23</v>
      </c>
      <c r="G177" s="15">
        <f t="shared" si="23"/>
        <v>287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287</v>
      </c>
      <c r="O177" s="16">
        <v>14.81</v>
      </c>
      <c r="P177" s="20">
        <f t="shared" si="24"/>
        <v>4250.47</v>
      </c>
      <c r="Q177" s="11" t="s">
        <v>24</v>
      </c>
      <c r="R177" s="17">
        <f t="shared" si="19"/>
        <v>1062.6175000000001</v>
      </c>
      <c r="S177" s="17">
        <f t="shared" si="20"/>
        <v>1062.6175000000001</v>
      </c>
      <c r="T177" s="17">
        <f t="shared" si="21"/>
        <v>1062.6175000000001</v>
      </c>
      <c r="U177" s="17">
        <f t="shared" si="22"/>
        <v>1062.6175000000001</v>
      </c>
      <c r="V177" s="11" t="s">
        <v>25</v>
      </c>
      <c r="W177" s="11"/>
      <c r="X177" s="11"/>
      <c r="Y177" s="18" t="s">
        <v>26</v>
      </c>
    </row>
    <row r="178" spans="1:25" x14ac:dyDescent="0.2">
      <c r="A178" s="11">
        <f t="shared" si="18"/>
        <v>175</v>
      </c>
      <c r="B178" s="12">
        <v>21601</v>
      </c>
      <c r="C178" s="13" t="s">
        <v>203</v>
      </c>
      <c r="D178" s="14" t="s">
        <v>22</v>
      </c>
      <c r="E178" s="11">
        <v>133</v>
      </c>
      <c r="F178" s="15" t="s">
        <v>23</v>
      </c>
      <c r="G178" s="15">
        <f t="shared" si="23"/>
        <v>60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60</v>
      </c>
      <c r="O178" s="16">
        <v>104.4</v>
      </c>
      <c r="P178" s="20">
        <f t="shared" si="24"/>
        <v>6264</v>
      </c>
      <c r="Q178" s="11" t="s">
        <v>24</v>
      </c>
      <c r="R178" s="17">
        <f t="shared" si="19"/>
        <v>1566</v>
      </c>
      <c r="S178" s="17">
        <f t="shared" si="20"/>
        <v>1566</v>
      </c>
      <c r="T178" s="17">
        <f t="shared" si="21"/>
        <v>1566</v>
      </c>
      <c r="U178" s="17">
        <f t="shared" si="22"/>
        <v>1566</v>
      </c>
      <c r="V178" s="11" t="s">
        <v>25</v>
      </c>
      <c r="W178" s="11"/>
      <c r="X178" s="11"/>
      <c r="Y178" s="18" t="s">
        <v>26</v>
      </c>
    </row>
    <row r="179" spans="1:25" x14ac:dyDescent="0.2">
      <c r="A179" s="11">
        <f t="shared" si="18"/>
        <v>176</v>
      </c>
      <c r="B179" s="12">
        <v>21601</v>
      </c>
      <c r="C179" s="13" t="s">
        <v>204</v>
      </c>
      <c r="D179" s="14" t="s">
        <v>22</v>
      </c>
      <c r="E179" s="11">
        <v>133</v>
      </c>
      <c r="F179" s="15" t="s">
        <v>191</v>
      </c>
      <c r="G179" s="15">
        <f t="shared" si="23"/>
        <v>21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21</v>
      </c>
      <c r="O179" s="16">
        <v>134.56</v>
      </c>
      <c r="P179" s="20">
        <f t="shared" si="24"/>
        <v>2825.76</v>
      </c>
      <c r="Q179" s="11" t="s">
        <v>24</v>
      </c>
      <c r="R179" s="17">
        <f t="shared" si="19"/>
        <v>706.44</v>
      </c>
      <c r="S179" s="17">
        <f t="shared" si="20"/>
        <v>706.44</v>
      </c>
      <c r="T179" s="17">
        <f t="shared" si="21"/>
        <v>706.44</v>
      </c>
      <c r="U179" s="17">
        <f t="shared" si="22"/>
        <v>706.44</v>
      </c>
      <c r="V179" s="11" t="s">
        <v>25</v>
      </c>
      <c r="W179" s="11"/>
      <c r="X179" s="11"/>
      <c r="Y179" s="18" t="s">
        <v>26</v>
      </c>
    </row>
    <row r="180" spans="1:25" x14ac:dyDescent="0.2">
      <c r="A180" s="11">
        <f t="shared" si="18"/>
        <v>177</v>
      </c>
      <c r="B180" s="12">
        <v>21601</v>
      </c>
      <c r="C180" s="13" t="s">
        <v>205</v>
      </c>
      <c r="D180" s="14" t="s">
        <v>22</v>
      </c>
      <c r="E180" s="11">
        <v>133</v>
      </c>
      <c r="F180" s="15" t="s">
        <v>206</v>
      </c>
      <c r="G180" s="15">
        <f t="shared" si="23"/>
        <v>6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6</v>
      </c>
      <c r="O180" s="16">
        <v>140.22</v>
      </c>
      <c r="P180" s="20">
        <f t="shared" si="24"/>
        <v>841.31999999999994</v>
      </c>
      <c r="Q180" s="11" t="s">
        <v>24</v>
      </c>
      <c r="R180" s="17">
        <f t="shared" si="19"/>
        <v>210.32999999999998</v>
      </c>
      <c r="S180" s="17">
        <f t="shared" si="20"/>
        <v>210.32999999999998</v>
      </c>
      <c r="T180" s="17">
        <f t="shared" si="21"/>
        <v>210.32999999999998</v>
      </c>
      <c r="U180" s="17">
        <f t="shared" si="22"/>
        <v>210.32999999999998</v>
      </c>
      <c r="V180" s="11" t="s">
        <v>25</v>
      </c>
      <c r="W180" s="11"/>
      <c r="X180" s="11"/>
      <c r="Y180" s="18" t="s">
        <v>26</v>
      </c>
    </row>
    <row r="181" spans="1:25" x14ac:dyDescent="0.2">
      <c r="A181" s="11">
        <f t="shared" si="18"/>
        <v>178</v>
      </c>
      <c r="B181" s="12">
        <v>21601</v>
      </c>
      <c r="C181" s="13" t="s">
        <v>207</v>
      </c>
      <c r="D181" s="14" t="s">
        <v>22</v>
      </c>
      <c r="E181" s="11">
        <v>133</v>
      </c>
      <c r="F181" s="15" t="s">
        <v>23</v>
      </c>
      <c r="G181" s="15">
        <f t="shared" si="23"/>
        <v>549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549</v>
      </c>
      <c r="O181" s="16">
        <v>342.2</v>
      </c>
      <c r="P181" s="20">
        <f t="shared" si="24"/>
        <v>187867.8</v>
      </c>
      <c r="Q181" s="11" t="s">
        <v>24</v>
      </c>
      <c r="R181" s="17">
        <f t="shared" si="19"/>
        <v>46966.95</v>
      </c>
      <c r="S181" s="17">
        <f t="shared" si="20"/>
        <v>46966.95</v>
      </c>
      <c r="T181" s="17">
        <f t="shared" si="21"/>
        <v>46966.95</v>
      </c>
      <c r="U181" s="17">
        <f t="shared" si="22"/>
        <v>46966.95</v>
      </c>
      <c r="V181" s="11" t="s">
        <v>25</v>
      </c>
      <c r="W181" s="11"/>
      <c r="X181" s="11"/>
      <c r="Y181" s="18" t="s">
        <v>26</v>
      </c>
    </row>
    <row r="182" spans="1:25" x14ac:dyDescent="0.2">
      <c r="A182" s="11">
        <f t="shared" si="18"/>
        <v>179</v>
      </c>
      <c r="B182" s="12">
        <v>21601</v>
      </c>
      <c r="C182" s="13" t="s">
        <v>208</v>
      </c>
      <c r="D182" s="14" t="s">
        <v>22</v>
      </c>
      <c r="E182" s="11">
        <v>133</v>
      </c>
      <c r="F182" s="15" t="s">
        <v>23</v>
      </c>
      <c r="G182" s="15">
        <f t="shared" si="23"/>
        <v>67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67</v>
      </c>
      <c r="O182" s="16">
        <v>81.2</v>
      </c>
      <c r="P182" s="20">
        <f t="shared" si="24"/>
        <v>5440.4000000000005</v>
      </c>
      <c r="Q182" s="11" t="s">
        <v>24</v>
      </c>
      <c r="R182" s="17">
        <f t="shared" si="19"/>
        <v>1360.1000000000001</v>
      </c>
      <c r="S182" s="17">
        <f t="shared" si="20"/>
        <v>1360.1000000000001</v>
      </c>
      <c r="T182" s="17">
        <f t="shared" si="21"/>
        <v>1360.1000000000001</v>
      </c>
      <c r="U182" s="17">
        <f t="shared" si="22"/>
        <v>1360.1000000000001</v>
      </c>
      <c r="V182" s="11" t="s">
        <v>25</v>
      </c>
      <c r="W182" s="11"/>
      <c r="X182" s="11"/>
      <c r="Y182" s="18" t="s">
        <v>26</v>
      </c>
    </row>
    <row r="183" spans="1:25" x14ac:dyDescent="0.2">
      <c r="A183" s="11">
        <f t="shared" si="18"/>
        <v>180</v>
      </c>
      <c r="B183" s="12">
        <v>21601</v>
      </c>
      <c r="C183" s="13" t="s">
        <v>209</v>
      </c>
      <c r="D183" s="14" t="s">
        <v>22</v>
      </c>
      <c r="E183" s="11">
        <v>133</v>
      </c>
      <c r="F183" s="15" t="s">
        <v>23</v>
      </c>
      <c r="G183" s="15">
        <f t="shared" si="23"/>
        <v>70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70</v>
      </c>
      <c r="O183" s="16">
        <v>39.44</v>
      </c>
      <c r="P183" s="20">
        <f t="shared" si="24"/>
        <v>2760.7999999999997</v>
      </c>
      <c r="Q183" s="11" t="s">
        <v>24</v>
      </c>
      <c r="R183" s="17">
        <f t="shared" si="19"/>
        <v>690.19999999999993</v>
      </c>
      <c r="S183" s="17">
        <f t="shared" si="20"/>
        <v>690.19999999999993</v>
      </c>
      <c r="T183" s="17">
        <f t="shared" si="21"/>
        <v>690.19999999999993</v>
      </c>
      <c r="U183" s="17">
        <f t="shared" si="22"/>
        <v>690.19999999999993</v>
      </c>
      <c r="V183" s="11" t="s">
        <v>25</v>
      </c>
      <c r="W183" s="11"/>
      <c r="X183" s="11"/>
      <c r="Y183" s="18" t="s">
        <v>26</v>
      </c>
    </row>
    <row r="184" spans="1:25" x14ac:dyDescent="0.2">
      <c r="A184" s="11">
        <f t="shared" si="18"/>
        <v>181</v>
      </c>
      <c r="B184" s="12">
        <v>21601</v>
      </c>
      <c r="C184" s="13" t="s">
        <v>210</v>
      </c>
      <c r="D184" s="14" t="s">
        <v>22</v>
      </c>
      <c r="E184" s="11">
        <v>133</v>
      </c>
      <c r="F184" s="15" t="s">
        <v>23</v>
      </c>
      <c r="G184" s="15">
        <f t="shared" si="23"/>
        <v>12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12</v>
      </c>
      <c r="O184" s="16">
        <v>104.89</v>
      </c>
      <c r="P184" s="20">
        <f t="shared" si="24"/>
        <v>1258.68</v>
      </c>
      <c r="Q184" s="11" t="s">
        <v>24</v>
      </c>
      <c r="R184" s="17">
        <f t="shared" si="19"/>
        <v>314.67</v>
      </c>
      <c r="S184" s="17">
        <f t="shared" si="20"/>
        <v>314.67</v>
      </c>
      <c r="T184" s="17">
        <f t="shared" si="21"/>
        <v>314.67</v>
      </c>
      <c r="U184" s="17">
        <f t="shared" si="22"/>
        <v>314.67</v>
      </c>
      <c r="V184" s="11" t="s">
        <v>25</v>
      </c>
      <c r="W184" s="11"/>
      <c r="X184" s="11"/>
      <c r="Y184" s="18" t="s">
        <v>26</v>
      </c>
    </row>
    <row r="185" spans="1:25" x14ac:dyDescent="0.2">
      <c r="A185" s="11">
        <f t="shared" si="18"/>
        <v>182</v>
      </c>
      <c r="B185" s="12">
        <v>21601</v>
      </c>
      <c r="C185" s="13" t="s">
        <v>211</v>
      </c>
      <c r="D185" s="14" t="s">
        <v>22</v>
      </c>
      <c r="E185" s="11">
        <v>133</v>
      </c>
      <c r="F185" s="15" t="s">
        <v>23</v>
      </c>
      <c r="G185" s="15">
        <f t="shared" si="23"/>
        <v>3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3</v>
      </c>
      <c r="O185" s="16">
        <v>127.6</v>
      </c>
      <c r="P185" s="20">
        <f t="shared" si="24"/>
        <v>382.79999999999995</v>
      </c>
      <c r="Q185" s="11" t="s">
        <v>24</v>
      </c>
      <c r="R185" s="17">
        <f t="shared" si="19"/>
        <v>95.699999999999989</v>
      </c>
      <c r="S185" s="17">
        <f t="shared" si="20"/>
        <v>95.699999999999989</v>
      </c>
      <c r="T185" s="17">
        <f t="shared" si="21"/>
        <v>95.699999999999989</v>
      </c>
      <c r="U185" s="17">
        <f t="shared" si="22"/>
        <v>95.699999999999989</v>
      </c>
      <c r="V185" s="11" t="s">
        <v>25</v>
      </c>
      <c r="W185" s="11"/>
      <c r="X185" s="11"/>
      <c r="Y185" s="18" t="s">
        <v>26</v>
      </c>
    </row>
    <row r="186" spans="1:25" x14ac:dyDescent="0.2">
      <c r="A186" s="11">
        <f t="shared" si="18"/>
        <v>183</v>
      </c>
      <c r="B186" s="12">
        <v>22101</v>
      </c>
      <c r="C186" s="13" t="s">
        <v>212</v>
      </c>
      <c r="D186" s="14" t="s">
        <v>22</v>
      </c>
      <c r="E186" s="11">
        <v>133</v>
      </c>
      <c r="F186" s="15" t="s">
        <v>213</v>
      </c>
      <c r="G186" s="15">
        <f t="shared" si="23"/>
        <v>6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6</v>
      </c>
      <c r="O186" s="16">
        <v>91.3</v>
      </c>
      <c r="P186" s="20">
        <f t="shared" si="24"/>
        <v>547.79999999999995</v>
      </c>
      <c r="Q186" s="11" t="s">
        <v>24</v>
      </c>
      <c r="R186" s="17">
        <f t="shared" si="19"/>
        <v>136.94999999999999</v>
      </c>
      <c r="S186" s="17">
        <f t="shared" si="20"/>
        <v>136.94999999999999</v>
      </c>
      <c r="T186" s="17">
        <f t="shared" si="21"/>
        <v>136.94999999999999</v>
      </c>
      <c r="U186" s="17">
        <f t="shared" si="22"/>
        <v>136.94999999999999</v>
      </c>
      <c r="V186" s="11" t="s">
        <v>25</v>
      </c>
      <c r="W186" s="11"/>
      <c r="X186" s="11"/>
      <c r="Y186" s="18" t="s">
        <v>26</v>
      </c>
    </row>
    <row r="187" spans="1:25" x14ac:dyDescent="0.2">
      <c r="A187" s="11">
        <f t="shared" si="18"/>
        <v>184</v>
      </c>
      <c r="B187" s="12">
        <v>22101</v>
      </c>
      <c r="C187" s="13" t="s">
        <v>214</v>
      </c>
      <c r="D187" s="14" t="s">
        <v>22</v>
      </c>
      <c r="E187" s="11">
        <v>133</v>
      </c>
      <c r="F187" s="15" t="s">
        <v>28</v>
      </c>
      <c r="G187" s="15">
        <v>14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14</v>
      </c>
      <c r="O187" s="19">
        <v>184</v>
      </c>
      <c r="P187" s="21">
        <f t="shared" si="24"/>
        <v>2576</v>
      </c>
      <c r="Q187" s="11" t="s">
        <v>24</v>
      </c>
      <c r="R187" s="17">
        <f t="shared" si="19"/>
        <v>644</v>
      </c>
      <c r="S187" s="17">
        <f t="shared" si="20"/>
        <v>644</v>
      </c>
      <c r="T187" s="17">
        <f t="shared" si="21"/>
        <v>644</v>
      </c>
      <c r="U187" s="17">
        <f t="shared" si="22"/>
        <v>644</v>
      </c>
      <c r="V187" s="11" t="s">
        <v>25</v>
      </c>
      <c r="W187" s="11"/>
      <c r="X187" s="11"/>
      <c r="Y187" s="18" t="s">
        <v>26</v>
      </c>
    </row>
    <row r="188" spans="1:25" x14ac:dyDescent="0.2">
      <c r="A188" s="11">
        <f t="shared" si="18"/>
        <v>185</v>
      </c>
      <c r="B188" s="12">
        <v>22101</v>
      </c>
      <c r="C188" s="13" t="s">
        <v>215</v>
      </c>
      <c r="D188" s="14" t="s">
        <v>22</v>
      </c>
      <c r="E188" s="11">
        <v>133</v>
      </c>
      <c r="F188" s="15" t="s">
        <v>28</v>
      </c>
      <c r="G188" s="15">
        <f t="shared" si="23"/>
        <v>3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3</v>
      </c>
      <c r="O188" s="16">
        <v>117</v>
      </c>
      <c r="P188" s="20">
        <f t="shared" si="24"/>
        <v>351</v>
      </c>
      <c r="Q188" s="11" t="s">
        <v>24</v>
      </c>
      <c r="R188" s="17">
        <f t="shared" si="19"/>
        <v>87.75</v>
      </c>
      <c r="S188" s="17">
        <f t="shared" si="20"/>
        <v>87.75</v>
      </c>
      <c r="T188" s="17">
        <f t="shared" si="21"/>
        <v>87.75</v>
      </c>
      <c r="U188" s="17">
        <f t="shared" si="22"/>
        <v>87.75</v>
      </c>
      <c r="V188" s="11" t="s">
        <v>25</v>
      </c>
      <c r="W188" s="11"/>
      <c r="X188" s="11"/>
      <c r="Y188" s="18" t="s">
        <v>26</v>
      </c>
    </row>
    <row r="189" spans="1:25" x14ac:dyDescent="0.2">
      <c r="A189" s="11">
        <f t="shared" si="18"/>
        <v>186</v>
      </c>
      <c r="B189" s="12">
        <v>22101</v>
      </c>
      <c r="C189" s="13" t="s">
        <v>216</v>
      </c>
      <c r="D189" s="14" t="s">
        <v>22</v>
      </c>
      <c r="E189" s="11">
        <v>133</v>
      </c>
      <c r="F189" s="15" t="s">
        <v>63</v>
      </c>
      <c r="G189" s="15">
        <f t="shared" si="23"/>
        <v>38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38</v>
      </c>
      <c r="O189" s="16">
        <v>183.12</v>
      </c>
      <c r="P189" s="20">
        <f t="shared" si="24"/>
        <v>6958.56</v>
      </c>
      <c r="Q189" s="11" t="s">
        <v>24</v>
      </c>
      <c r="R189" s="17">
        <f t="shared" si="19"/>
        <v>1739.64</v>
      </c>
      <c r="S189" s="17">
        <f t="shared" si="20"/>
        <v>1739.64</v>
      </c>
      <c r="T189" s="17">
        <f t="shared" si="21"/>
        <v>1739.64</v>
      </c>
      <c r="U189" s="17">
        <f t="shared" si="22"/>
        <v>1739.64</v>
      </c>
      <c r="V189" s="11" t="s">
        <v>25</v>
      </c>
      <c r="W189" s="11"/>
      <c r="X189" s="11"/>
      <c r="Y189" s="18" t="s">
        <v>26</v>
      </c>
    </row>
    <row r="190" spans="1:25" x14ac:dyDescent="0.2">
      <c r="A190" s="11">
        <f t="shared" si="18"/>
        <v>187</v>
      </c>
      <c r="B190" s="12">
        <v>22101</v>
      </c>
      <c r="C190" s="13" t="s">
        <v>217</v>
      </c>
      <c r="D190" s="14" t="s">
        <v>22</v>
      </c>
      <c r="E190" s="11">
        <v>133</v>
      </c>
      <c r="F190" s="15" t="s">
        <v>63</v>
      </c>
      <c r="G190" s="15">
        <f t="shared" si="23"/>
        <v>1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6">
        <v>205</v>
      </c>
      <c r="P190" s="20">
        <f t="shared" si="24"/>
        <v>205</v>
      </c>
      <c r="Q190" s="11" t="s">
        <v>24</v>
      </c>
      <c r="R190" s="17">
        <f t="shared" si="19"/>
        <v>51.25</v>
      </c>
      <c r="S190" s="17">
        <f t="shared" si="20"/>
        <v>51.25</v>
      </c>
      <c r="T190" s="17">
        <f t="shared" si="21"/>
        <v>51.25</v>
      </c>
      <c r="U190" s="17">
        <f t="shared" si="22"/>
        <v>51.25</v>
      </c>
      <c r="V190" s="11" t="s">
        <v>25</v>
      </c>
      <c r="W190" s="11"/>
      <c r="X190" s="11"/>
      <c r="Y190" s="18" t="s">
        <v>26</v>
      </c>
    </row>
    <row r="191" spans="1:25" x14ac:dyDescent="0.2">
      <c r="A191" s="11">
        <f t="shared" si="18"/>
        <v>188</v>
      </c>
      <c r="B191" s="12">
        <v>22101</v>
      </c>
      <c r="C191" s="13" t="s">
        <v>218</v>
      </c>
      <c r="D191" s="14" t="s">
        <v>22</v>
      </c>
      <c r="E191" s="11">
        <v>133</v>
      </c>
      <c r="F191" s="15" t="s">
        <v>206</v>
      </c>
      <c r="G191" s="15">
        <f t="shared" si="23"/>
        <v>109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109</v>
      </c>
      <c r="O191" s="16">
        <v>218.34</v>
      </c>
      <c r="P191" s="20">
        <f t="shared" si="24"/>
        <v>23799.06</v>
      </c>
      <c r="Q191" s="11" t="s">
        <v>24</v>
      </c>
      <c r="R191" s="17">
        <f t="shared" si="19"/>
        <v>5949.7650000000003</v>
      </c>
      <c r="S191" s="17">
        <f t="shared" si="20"/>
        <v>5949.7650000000003</v>
      </c>
      <c r="T191" s="17">
        <f t="shared" si="21"/>
        <v>5949.7650000000003</v>
      </c>
      <c r="U191" s="17">
        <f t="shared" si="22"/>
        <v>5949.7650000000003</v>
      </c>
      <c r="V191" s="11" t="s">
        <v>25</v>
      </c>
      <c r="W191" s="11"/>
      <c r="X191" s="11"/>
      <c r="Y191" s="18" t="s">
        <v>26</v>
      </c>
    </row>
    <row r="192" spans="1:25" x14ac:dyDescent="0.2">
      <c r="A192" s="11">
        <f t="shared" si="18"/>
        <v>189</v>
      </c>
      <c r="B192" s="12">
        <v>22101</v>
      </c>
      <c r="C192" s="13" t="s">
        <v>219</v>
      </c>
      <c r="D192" s="14" t="s">
        <v>22</v>
      </c>
      <c r="E192" s="11">
        <v>133</v>
      </c>
      <c r="F192" s="15" t="s">
        <v>23</v>
      </c>
      <c r="G192" s="15">
        <f t="shared" si="23"/>
        <v>1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6">
        <v>240.41</v>
      </c>
      <c r="P192" s="20">
        <f t="shared" si="24"/>
        <v>240.41</v>
      </c>
      <c r="Q192" s="11" t="s">
        <v>24</v>
      </c>
      <c r="R192" s="17">
        <f t="shared" si="19"/>
        <v>60.102499999999999</v>
      </c>
      <c r="S192" s="17">
        <f t="shared" si="20"/>
        <v>60.102499999999999</v>
      </c>
      <c r="T192" s="17">
        <f t="shared" si="21"/>
        <v>60.102499999999999</v>
      </c>
      <c r="U192" s="17">
        <f t="shared" si="22"/>
        <v>60.102499999999999</v>
      </c>
      <c r="V192" s="11" t="s">
        <v>25</v>
      </c>
      <c r="W192" s="11"/>
      <c r="X192" s="11"/>
      <c r="Y192" s="18" t="s">
        <v>26</v>
      </c>
    </row>
    <row r="193" spans="1:25" x14ac:dyDescent="0.2">
      <c r="A193" s="11">
        <f t="shared" si="18"/>
        <v>190</v>
      </c>
      <c r="B193" s="12">
        <v>22101</v>
      </c>
      <c r="C193" s="13" t="s">
        <v>220</v>
      </c>
      <c r="D193" s="14" t="s">
        <v>22</v>
      </c>
      <c r="E193" s="11">
        <v>133</v>
      </c>
      <c r="F193" s="15" t="s">
        <v>23</v>
      </c>
      <c r="G193" s="15">
        <f t="shared" si="23"/>
        <v>5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5</v>
      </c>
      <c r="O193" s="16">
        <v>240.41</v>
      </c>
      <c r="P193" s="20">
        <f t="shared" si="24"/>
        <v>1202.05</v>
      </c>
      <c r="Q193" s="11" t="s">
        <v>24</v>
      </c>
      <c r="R193" s="17">
        <f t="shared" si="19"/>
        <v>300.51249999999999</v>
      </c>
      <c r="S193" s="17">
        <f t="shared" si="20"/>
        <v>300.51249999999999</v>
      </c>
      <c r="T193" s="17">
        <f t="shared" si="21"/>
        <v>300.51249999999999</v>
      </c>
      <c r="U193" s="17">
        <f t="shared" si="22"/>
        <v>300.51249999999999</v>
      </c>
      <c r="V193" s="11" t="s">
        <v>25</v>
      </c>
      <c r="W193" s="11"/>
      <c r="X193" s="11"/>
      <c r="Y193" s="18" t="s">
        <v>26</v>
      </c>
    </row>
    <row r="194" spans="1:25" x14ac:dyDescent="0.2">
      <c r="A194" s="11">
        <f t="shared" si="18"/>
        <v>191</v>
      </c>
      <c r="B194" s="12">
        <v>22101</v>
      </c>
      <c r="C194" s="13" t="s">
        <v>221</v>
      </c>
      <c r="D194" s="14" t="s">
        <v>22</v>
      </c>
      <c r="E194" s="11">
        <v>133</v>
      </c>
      <c r="F194" s="15" t="s">
        <v>222</v>
      </c>
      <c r="G194" s="15">
        <f t="shared" si="23"/>
        <v>216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216</v>
      </c>
      <c r="O194" s="16">
        <v>51.29</v>
      </c>
      <c r="P194" s="20">
        <f t="shared" si="24"/>
        <v>11078.64</v>
      </c>
      <c r="Q194" s="11" t="s">
        <v>24</v>
      </c>
      <c r="R194" s="17">
        <f t="shared" si="19"/>
        <v>2769.66</v>
      </c>
      <c r="S194" s="17">
        <f t="shared" si="20"/>
        <v>2769.66</v>
      </c>
      <c r="T194" s="17">
        <f t="shared" si="21"/>
        <v>2769.66</v>
      </c>
      <c r="U194" s="17">
        <f t="shared" si="22"/>
        <v>2769.66</v>
      </c>
      <c r="V194" s="11" t="s">
        <v>25</v>
      </c>
      <c r="W194" s="11"/>
      <c r="X194" s="11"/>
      <c r="Y194" s="18" t="s">
        <v>26</v>
      </c>
    </row>
    <row r="195" spans="1:25" x14ac:dyDescent="0.2">
      <c r="A195" s="11">
        <f t="shared" si="18"/>
        <v>192</v>
      </c>
      <c r="B195" s="12">
        <v>22101</v>
      </c>
      <c r="C195" s="13" t="s">
        <v>223</v>
      </c>
      <c r="D195" s="14" t="s">
        <v>22</v>
      </c>
      <c r="E195" s="11">
        <v>133</v>
      </c>
      <c r="F195" s="15" t="s">
        <v>224</v>
      </c>
      <c r="G195" s="15">
        <f t="shared" si="23"/>
        <v>1256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1256</v>
      </c>
      <c r="O195" s="16">
        <v>152.57</v>
      </c>
      <c r="P195" s="20">
        <f t="shared" si="24"/>
        <v>191627.91999999998</v>
      </c>
      <c r="Q195" s="11" t="s">
        <v>24</v>
      </c>
      <c r="R195" s="17">
        <f t="shared" si="19"/>
        <v>47906.979999999996</v>
      </c>
      <c r="S195" s="17">
        <f t="shared" si="20"/>
        <v>47906.979999999996</v>
      </c>
      <c r="T195" s="17">
        <f t="shared" si="21"/>
        <v>47906.979999999996</v>
      </c>
      <c r="U195" s="17">
        <f t="shared" si="22"/>
        <v>47906.979999999996</v>
      </c>
      <c r="V195" s="11" t="s">
        <v>25</v>
      </c>
      <c r="W195" s="11"/>
      <c r="X195" s="11"/>
      <c r="Y195" s="18" t="s">
        <v>26</v>
      </c>
    </row>
    <row r="196" spans="1:25" x14ac:dyDescent="0.2">
      <c r="A196" s="11">
        <f t="shared" si="18"/>
        <v>193</v>
      </c>
      <c r="B196" s="12">
        <v>22101</v>
      </c>
      <c r="C196" s="13" t="s">
        <v>225</v>
      </c>
      <c r="D196" s="14" t="s">
        <v>22</v>
      </c>
      <c r="E196" s="11">
        <v>133</v>
      </c>
      <c r="F196" s="15" t="s">
        <v>206</v>
      </c>
      <c r="G196" s="15">
        <f t="shared" si="23"/>
        <v>12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12</v>
      </c>
      <c r="O196" s="16">
        <v>166.13</v>
      </c>
      <c r="P196" s="20">
        <f t="shared" si="24"/>
        <v>1993.56</v>
      </c>
      <c r="Q196" s="11" t="s">
        <v>24</v>
      </c>
      <c r="R196" s="17">
        <f t="shared" si="19"/>
        <v>498.39</v>
      </c>
      <c r="S196" s="17">
        <f t="shared" si="20"/>
        <v>498.39</v>
      </c>
      <c r="T196" s="17">
        <f t="shared" si="21"/>
        <v>498.39</v>
      </c>
      <c r="U196" s="17">
        <f t="shared" si="22"/>
        <v>498.39</v>
      </c>
      <c r="V196" s="11" t="s">
        <v>25</v>
      </c>
      <c r="W196" s="11"/>
      <c r="X196" s="11"/>
      <c r="Y196" s="18" t="s">
        <v>26</v>
      </c>
    </row>
    <row r="197" spans="1:25" x14ac:dyDescent="0.2">
      <c r="A197" s="11">
        <f t="shared" ref="A197:A211" si="25">+A196+1</f>
        <v>194</v>
      </c>
      <c r="B197" s="12">
        <v>22101</v>
      </c>
      <c r="C197" s="13" t="s">
        <v>226</v>
      </c>
      <c r="D197" s="14" t="s">
        <v>22</v>
      </c>
      <c r="E197" s="11">
        <v>133</v>
      </c>
      <c r="F197" s="15" t="s">
        <v>206</v>
      </c>
      <c r="G197" s="15">
        <f t="shared" si="23"/>
        <v>63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63</v>
      </c>
      <c r="O197" s="16">
        <v>81.88</v>
      </c>
      <c r="P197" s="20">
        <f t="shared" si="24"/>
        <v>5158.4399999999996</v>
      </c>
      <c r="Q197" s="11" t="s">
        <v>24</v>
      </c>
      <c r="R197" s="17">
        <f t="shared" ref="R197:R211" si="26">+P197/4</f>
        <v>1289.6099999999999</v>
      </c>
      <c r="S197" s="17">
        <f t="shared" ref="S197:S211" si="27">+P197/4</f>
        <v>1289.6099999999999</v>
      </c>
      <c r="T197" s="17">
        <f t="shared" ref="T197:T211" si="28">+P197/4</f>
        <v>1289.6099999999999</v>
      </c>
      <c r="U197" s="17">
        <f t="shared" ref="U197:U211" si="29">+P197/4</f>
        <v>1289.6099999999999</v>
      </c>
      <c r="V197" s="11" t="s">
        <v>25</v>
      </c>
      <c r="W197" s="11"/>
      <c r="X197" s="11"/>
      <c r="Y197" s="18" t="s">
        <v>26</v>
      </c>
    </row>
    <row r="198" spans="1:25" x14ac:dyDescent="0.2">
      <c r="A198" s="11">
        <f t="shared" si="25"/>
        <v>195</v>
      </c>
      <c r="B198" s="12">
        <v>22101</v>
      </c>
      <c r="C198" s="13" t="s">
        <v>227</v>
      </c>
      <c r="D198" s="14" t="s">
        <v>22</v>
      </c>
      <c r="E198" s="11">
        <v>133</v>
      </c>
      <c r="F198" s="15" t="s">
        <v>28</v>
      </c>
      <c r="G198" s="15">
        <f t="shared" si="23"/>
        <v>7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7</v>
      </c>
      <c r="O198" s="16">
        <v>70.59</v>
      </c>
      <c r="P198" s="20">
        <f t="shared" si="24"/>
        <v>494.13</v>
      </c>
      <c r="Q198" s="11" t="s">
        <v>24</v>
      </c>
      <c r="R198" s="17">
        <f t="shared" si="26"/>
        <v>123.5325</v>
      </c>
      <c r="S198" s="17">
        <f t="shared" si="27"/>
        <v>123.5325</v>
      </c>
      <c r="T198" s="17">
        <f t="shared" si="28"/>
        <v>123.5325</v>
      </c>
      <c r="U198" s="17">
        <f t="shared" si="29"/>
        <v>123.5325</v>
      </c>
      <c r="V198" s="11" t="s">
        <v>25</v>
      </c>
      <c r="W198" s="11"/>
      <c r="X198" s="11"/>
      <c r="Y198" s="18" t="s">
        <v>26</v>
      </c>
    </row>
    <row r="199" spans="1:25" x14ac:dyDescent="0.2">
      <c r="A199" s="11">
        <f t="shared" si="25"/>
        <v>196</v>
      </c>
      <c r="B199" s="12">
        <v>22101</v>
      </c>
      <c r="C199" s="13" t="s">
        <v>228</v>
      </c>
      <c r="D199" s="14" t="s">
        <v>22</v>
      </c>
      <c r="E199" s="11">
        <v>133</v>
      </c>
      <c r="F199" s="15" t="s">
        <v>28</v>
      </c>
      <c r="G199" s="15">
        <f t="shared" si="23"/>
        <v>4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4</v>
      </c>
      <c r="O199" s="16">
        <v>188.62</v>
      </c>
      <c r="P199" s="20">
        <f t="shared" si="24"/>
        <v>754.48</v>
      </c>
      <c r="Q199" s="11" t="s">
        <v>24</v>
      </c>
      <c r="R199" s="17">
        <f t="shared" si="26"/>
        <v>188.62</v>
      </c>
      <c r="S199" s="17">
        <f t="shared" si="27"/>
        <v>188.62</v>
      </c>
      <c r="T199" s="17">
        <f t="shared" si="28"/>
        <v>188.62</v>
      </c>
      <c r="U199" s="17">
        <f t="shared" si="29"/>
        <v>188.62</v>
      </c>
      <c r="V199" s="11" t="s">
        <v>25</v>
      </c>
      <c r="W199" s="11"/>
      <c r="X199" s="11"/>
      <c r="Y199" s="18" t="s">
        <v>26</v>
      </c>
    </row>
    <row r="200" spans="1:25" x14ac:dyDescent="0.2">
      <c r="A200" s="11">
        <f t="shared" si="25"/>
        <v>197</v>
      </c>
      <c r="B200" s="12">
        <v>22101</v>
      </c>
      <c r="C200" s="13" t="s">
        <v>229</v>
      </c>
      <c r="D200" s="14" t="s">
        <v>22</v>
      </c>
      <c r="E200" s="11">
        <v>133</v>
      </c>
      <c r="F200" s="15" t="s">
        <v>63</v>
      </c>
      <c r="G200" s="15">
        <f t="shared" si="23"/>
        <v>734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734</v>
      </c>
      <c r="O200" s="16">
        <v>64.45</v>
      </c>
      <c r="P200" s="20">
        <f t="shared" si="24"/>
        <v>47306.3</v>
      </c>
      <c r="Q200" s="11" t="s">
        <v>24</v>
      </c>
      <c r="R200" s="17">
        <f t="shared" si="26"/>
        <v>11826.575000000001</v>
      </c>
      <c r="S200" s="17">
        <f t="shared" si="27"/>
        <v>11826.575000000001</v>
      </c>
      <c r="T200" s="17">
        <f t="shared" si="28"/>
        <v>11826.575000000001</v>
      </c>
      <c r="U200" s="17">
        <f t="shared" si="29"/>
        <v>11826.575000000001</v>
      </c>
      <c r="V200" s="11" t="s">
        <v>25</v>
      </c>
      <c r="W200" s="11"/>
      <c r="X200" s="11"/>
      <c r="Y200" s="18" t="s">
        <v>26</v>
      </c>
    </row>
    <row r="201" spans="1:25" x14ac:dyDescent="0.2">
      <c r="A201" s="11">
        <f t="shared" si="25"/>
        <v>198</v>
      </c>
      <c r="B201" s="12">
        <v>22101</v>
      </c>
      <c r="C201" s="13" t="s">
        <v>230</v>
      </c>
      <c r="D201" s="14" t="s">
        <v>22</v>
      </c>
      <c r="E201" s="11">
        <v>133</v>
      </c>
      <c r="F201" s="15" t="s">
        <v>23</v>
      </c>
      <c r="G201" s="15">
        <f t="shared" si="23"/>
        <v>84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84</v>
      </c>
      <c r="O201" s="16">
        <v>223.02</v>
      </c>
      <c r="P201" s="20">
        <f t="shared" si="24"/>
        <v>18733.68</v>
      </c>
      <c r="Q201" s="11" t="s">
        <v>24</v>
      </c>
      <c r="R201" s="17">
        <f t="shared" si="26"/>
        <v>4683.42</v>
      </c>
      <c r="S201" s="17">
        <f t="shared" si="27"/>
        <v>4683.42</v>
      </c>
      <c r="T201" s="17">
        <f t="shared" si="28"/>
        <v>4683.42</v>
      </c>
      <c r="U201" s="17">
        <f t="shared" si="29"/>
        <v>4683.42</v>
      </c>
      <c r="V201" s="11" t="s">
        <v>25</v>
      </c>
      <c r="W201" s="11"/>
      <c r="X201" s="11"/>
      <c r="Y201" s="18" t="s">
        <v>26</v>
      </c>
    </row>
    <row r="202" spans="1:25" x14ac:dyDescent="0.2">
      <c r="A202" s="11">
        <f t="shared" si="25"/>
        <v>199</v>
      </c>
      <c r="B202" s="12">
        <v>22106</v>
      </c>
      <c r="C202" s="13" t="s">
        <v>231</v>
      </c>
      <c r="D202" s="14" t="s">
        <v>22</v>
      </c>
      <c r="E202" s="11">
        <v>133</v>
      </c>
      <c r="F202" s="15" t="s">
        <v>23</v>
      </c>
      <c r="G202" s="15">
        <f t="shared" si="23"/>
        <v>9280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9280</v>
      </c>
      <c r="O202" s="19">
        <v>2.02</v>
      </c>
      <c r="P202" s="21">
        <f t="shared" si="24"/>
        <v>18745.599999999999</v>
      </c>
      <c r="Q202" s="11" t="s">
        <v>24</v>
      </c>
      <c r="R202" s="17">
        <f t="shared" si="26"/>
        <v>4686.3999999999996</v>
      </c>
      <c r="S202" s="17">
        <f t="shared" si="27"/>
        <v>4686.3999999999996</v>
      </c>
      <c r="T202" s="17">
        <f t="shared" si="28"/>
        <v>4686.3999999999996</v>
      </c>
      <c r="U202" s="17">
        <f t="shared" si="29"/>
        <v>4686.3999999999996</v>
      </c>
      <c r="V202" s="11" t="s">
        <v>25</v>
      </c>
      <c r="W202" s="11"/>
      <c r="X202" s="11"/>
      <c r="Y202" s="18" t="s">
        <v>26</v>
      </c>
    </row>
    <row r="203" spans="1:25" x14ac:dyDescent="0.2">
      <c r="A203" s="11">
        <f t="shared" si="25"/>
        <v>200</v>
      </c>
      <c r="B203" s="12">
        <v>22301</v>
      </c>
      <c r="C203" s="13" t="s">
        <v>232</v>
      </c>
      <c r="D203" s="14" t="s">
        <v>22</v>
      </c>
      <c r="E203" s="11">
        <v>133</v>
      </c>
      <c r="F203" s="15" t="s">
        <v>63</v>
      </c>
      <c r="G203" s="15">
        <f t="shared" si="23"/>
        <v>4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4</v>
      </c>
      <c r="O203" s="16">
        <v>30.17</v>
      </c>
      <c r="P203" s="21">
        <f t="shared" si="24"/>
        <v>120.68</v>
      </c>
      <c r="Q203" s="11" t="s">
        <v>24</v>
      </c>
      <c r="R203" s="17">
        <f t="shared" si="26"/>
        <v>30.17</v>
      </c>
      <c r="S203" s="17">
        <f t="shared" si="27"/>
        <v>30.17</v>
      </c>
      <c r="T203" s="17">
        <f t="shared" si="28"/>
        <v>30.17</v>
      </c>
      <c r="U203" s="17">
        <f t="shared" si="29"/>
        <v>30.17</v>
      </c>
      <c r="V203" s="11" t="s">
        <v>25</v>
      </c>
      <c r="W203" s="11"/>
      <c r="X203" s="11"/>
      <c r="Y203" s="18" t="s">
        <v>26</v>
      </c>
    </row>
    <row r="204" spans="1:25" x14ac:dyDescent="0.2">
      <c r="A204" s="11">
        <f t="shared" si="25"/>
        <v>201</v>
      </c>
      <c r="B204" s="12">
        <v>22301</v>
      </c>
      <c r="C204" s="13" t="s">
        <v>233</v>
      </c>
      <c r="D204" s="14" t="s">
        <v>22</v>
      </c>
      <c r="E204" s="11">
        <v>133</v>
      </c>
      <c r="F204" s="15" t="s">
        <v>63</v>
      </c>
      <c r="G204" s="15">
        <f t="shared" si="23"/>
        <v>3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3</v>
      </c>
      <c r="O204" s="16">
        <v>81.739999999999995</v>
      </c>
      <c r="P204" s="21">
        <f t="shared" si="24"/>
        <v>245.21999999999997</v>
      </c>
      <c r="Q204" s="11" t="s">
        <v>24</v>
      </c>
      <c r="R204" s="17">
        <f t="shared" si="26"/>
        <v>61.304999999999993</v>
      </c>
      <c r="S204" s="17">
        <f t="shared" si="27"/>
        <v>61.304999999999993</v>
      </c>
      <c r="T204" s="17">
        <f t="shared" si="28"/>
        <v>61.304999999999993</v>
      </c>
      <c r="U204" s="17">
        <f t="shared" si="29"/>
        <v>61.304999999999993</v>
      </c>
      <c r="V204" s="11" t="s">
        <v>25</v>
      </c>
      <c r="W204" s="11"/>
      <c r="X204" s="11"/>
      <c r="Y204" s="18" t="s">
        <v>26</v>
      </c>
    </row>
    <row r="205" spans="1:25" x14ac:dyDescent="0.2">
      <c r="A205" s="11">
        <f t="shared" si="25"/>
        <v>202</v>
      </c>
      <c r="B205" s="12">
        <v>22301</v>
      </c>
      <c r="C205" s="13" t="s">
        <v>234</v>
      </c>
      <c r="D205" s="14" t="s">
        <v>22</v>
      </c>
      <c r="E205" s="11">
        <v>133</v>
      </c>
      <c r="F205" s="15" t="s">
        <v>235</v>
      </c>
      <c r="G205" s="15">
        <f t="shared" si="23"/>
        <v>20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20</v>
      </c>
      <c r="O205" s="16">
        <v>151.69</v>
      </c>
      <c r="P205" s="20">
        <f t="shared" si="24"/>
        <v>3033.8</v>
      </c>
      <c r="Q205" s="11" t="s">
        <v>24</v>
      </c>
      <c r="R205" s="17">
        <f t="shared" si="26"/>
        <v>758.45</v>
      </c>
      <c r="S205" s="17">
        <f t="shared" si="27"/>
        <v>758.45</v>
      </c>
      <c r="T205" s="17">
        <f t="shared" si="28"/>
        <v>758.45</v>
      </c>
      <c r="U205" s="17">
        <f t="shared" si="29"/>
        <v>758.45</v>
      </c>
      <c r="V205" s="11" t="s">
        <v>25</v>
      </c>
      <c r="W205" s="11"/>
      <c r="X205" s="11"/>
      <c r="Y205" s="18" t="s">
        <v>26</v>
      </c>
    </row>
    <row r="206" spans="1:25" x14ac:dyDescent="0.2">
      <c r="A206" s="11">
        <f t="shared" si="25"/>
        <v>203</v>
      </c>
      <c r="B206" s="12">
        <v>22301</v>
      </c>
      <c r="C206" s="13" t="s">
        <v>236</v>
      </c>
      <c r="D206" s="14" t="s">
        <v>22</v>
      </c>
      <c r="E206" s="11">
        <v>133</v>
      </c>
      <c r="F206" s="15" t="s">
        <v>63</v>
      </c>
      <c r="G206" s="15">
        <f t="shared" si="23"/>
        <v>135</v>
      </c>
      <c r="H206" s="15">
        <v>0</v>
      </c>
      <c r="I206" s="15">
        <v>0</v>
      </c>
      <c r="J206" s="15">
        <v>0</v>
      </c>
      <c r="K206" s="47">
        <v>0</v>
      </c>
      <c r="L206" s="47">
        <v>0</v>
      </c>
      <c r="M206" s="47">
        <v>0</v>
      </c>
      <c r="N206" s="47">
        <v>135</v>
      </c>
      <c r="O206" s="48">
        <v>70.58</v>
      </c>
      <c r="P206" s="49">
        <f t="shared" si="24"/>
        <v>9528.2999999999993</v>
      </c>
      <c r="Q206" s="50" t="s">
        <v>24</v>
      </c>
      <c r="R206" s="51">
        <f t="shared" si="26"/>
        <v>2382.0749999999998</v>
      </c>
      <c r="S206" s="51">
        <f t="shared" si="27"/>
        <v>2382.0749999999998</v>
      </c>
      <c r="T206" s="51">
        <f t="shared" si="28"/>
        <v>2382.0749999999998</v>
      </c>
      <c r="U206" s="51">
        <f t="shared" si="29"/>
        <v>2382.0749999999998</v>
      </c>
      <c r="V206" s="50" t="s">
        <v>25</v>
      </c>
      <c r="W206" s="50"/>
      <c r="X206" s="50"/>
      <c r="Y206" s="52" t="s">
        <v>26</v>
      </c>
    </row>
    <row r="207" spans="1:25" x14ac:dyDescent="0.2">
      <c r="A207" s="11">
        <f t="shared" si="25"/>
        <v>204</v>
      </c>
      <c r="B207" s="12">
        <v>22301</v>
      </c>
      <c r="C207" s="13" t="s">
        <v>237</v>
      </c>
      <c r="D207" s="14" t="s">
        <v>22</v>
      </c>
      <c r="E207" s="11">
        <v>133</v>
      </c>
      <c r="F207" s="15" t="s">
        <v>238</v>
      </c>
      <c r="G207" s="15">
        <f t="shared" si="23"/>
        <v>381</v>
      </c>
      <c r="H207" s="15">
        <v>0</v>
      </c>
      <c r="I207" s="15">
        <v>0</v>
      </c>
      <c r="J207" s="15">
        <v>0</v>
      </c>
      <c r="K207" s="53">
        <v>0</v>
      </c>
      <c r="L207" s="53">
        <v>0</v>
      </c>
      <c r="M207" s="53">
        <v>0</v>
      </c>
      <c r="N207" s="53">
        <v>381</v>
      </c>
      <c r="O207" s="54">
        <v>74.97</v>
      </c>
      <c r="P207" s="55">
        <f t="shared" si="24"/>
        <v>28563.57</v>
      </c>
      <c r="Q207" s="56" t="s">
        <v>24</v>
      </c>
      <c r="R207" s="57">
        <f t="shared" si="26"/>
        <v>7140.8924999999999</v>
      </c>
      <c r="S207" s="57">
        <f t="shared" si="27"/>
        <v>7140.8924999999999</v>
      </c>
      <c r="T207" s="57">
        <f t="shared" si="28"/>
        <v>7140.8924999999999</v>
      </c>
      <c r="U207" s="57">
        <f t="shared" si="29"/>
        <v>7140.8924999999999</v>
      </c>
      <c r="V207" s="56" t="s">
        <v>25</v>
      </c>
      <c r="W207" s="56"/>
      <c r="X207" s="56"/>
      <c r="Y207" s="58" t="s">
        <v>26</v>
      </c>
    </row>
    <row r="208" spans="1:25" x14ac:dyDescent="0.2">
      <c r="A208" s="11">
        <f t="shared" si="25"/>
        <v>205</v>
      </c>
      <c r="B208" s="22" t="s">
        <v>239</v>
      </c>
      <c r="C208" s="23" t="s">
        <v>240</v>
      </c>
      <c r="D208" s="14" t="s">
        <v>22</v>
      </c>
      <c r="E208" s="11">
        <v>133</v>
      </c>
      <c r="F208" s="11" t="s">
        <v>241</v>
      </c>
      <c r="G208" s="15">
        <v>4600</v>
      </c>
      <c r="H208" s="11">
        <f>24000*0.15</f>
        <v>3600</v>
      </c>
      <c r="I208" s="11">
        <f>24000*0.3</f>
        <v>7200</v>
      </c>
      <c r="J208" s="11">
        <v>7000</v>
      </c>
      <c r="K208" s="11">
        <v>800</v>
      </c>
      <c r="L208" s="11">
        <v>800</v>
      </c>
      <c r="M208" s="11">
        <v>0</v>
      </c>
      <c r="N208" s="17">
        <v>24000</v>
      </c>
      <c r="O208" s="20">
        <v>50</v>
      </c>
      <c r="P208" s="21">
        <f t="shared" si="24"/>
        <v>1200000</v>
      </c>
      <c r="Q208" s="11" t="s">
        <v>24</v>
      </c>
      <c r="R208" s="17">
        <f t="shared" si="26"/>
        <v>300000</v>
      </c>
      <c r="S208" s="17">
        <f t="shared" si="27"/>
        <v>300000</v>
      </c>
      <c r="T208" s="17">
        <f t="shared" si="28"/>
        <v>300000</v>
      </c>
      <c r="U208" s="17">
        <f t="shared" si="29"/>
        <v>300000</v>
      </c>
      <c r="V208" s="11" t="s">
        <v>25</v>
      </c>
      <c r="W208" s="11"/>
      <c r="X208" s="11"/>
      <c r="Y208" s="18" t="s">
        <v>26</v>
      </c>
    </row>
    <row r="209" spans="1:25" x14ac:dyDescent="0.2">
      <c r="A209" s="11">
        <f t="shared" si="25"/>
        <v>206</v>
      </c>
      <c r="B209" s="22" t="s">
        <v>242</v>
      </c>
      <c r="C209" s="23" t="s">
        <v>243</v>
      </c>
      <c r="D209" s="14" t="s">
        <v>22</v>
      </c>
      <c r="E209" s="11">
        <v>133</v>
      </c>
      <c r="F209" s="11" t="s">
        <v>23</v>
      </c>
      <c r="G209" s="15">
        <f>+N209</f>
        <v>540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7">
        <f>270*2</f>
        <v>540</v>
      </c>
      <c r="O209" s="20">
        <v>2500</v>
      </c>
      <c r="P209" s="20">
        <f>+N209*O209</f>
        <v>1350000</v>
      </c>
      <c r="Q209" s="11" t="s">
        <v>24</v>
      </c>
      <c r="R209" s="17">
        <f t="shared" si="26"/>
        <v>337500</v>
      </c>
      <c r="S209" s="17">
        <f t="shared" si="27"/>
        <v>337500</v>
      </c>
      <c r="T209" s="17">
        <f t="shared" si="28"/>
        <v>337500</v>
      </c>
      <c r="U209" s="17">
        <f t="shared" si="29"/>
        <v>337500</v>
      </c>
      <c r="V209" s="11" t="s">
        <v>25</v>
      </c>
      <c r="W209" s="11"/>
      <c r="X209" s="11"/>
      <c r="Y209" s="18" t="s">
        <v>26</v>
      </c>
    </row>
    <row r="210" spans="1:25" x14ac:dyDescent="0.2">
      <c r="A210" s="11">
        <f t="shared" si="25"/>
        <v>207</v>
      </c>
      <c r="B210" s="22" t="s">
        <v>244</v>
      </c>
      <c r="C210" s="23" t="s">
        <v>245</v>
      </c>
      <c r="D210" s="14" t="s">
        <v>22</v>
      </c>
      <c r="E210" s="11">
        <v>133</v>
      </c>
      <c r="F210" s="11" t="s">
        <v>23</v>
      </c>
      <c r="G210" s="15">
        <f>+N210</f>
        <v>60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7">
        <v>60</v>
      </c>
      <c r="O210" s="20">
        <v>1000</v>
      </c>
      <c r="P210" s="20">
        <f>+O210*N210</f>
        <v>60000</v>
      </c>
      <c r="Q210" s="11" t="s">
        <v>24</v>
      </c>
      <c r="R210" s="17">
        <f t="shared" si="26"/>
        <v>15000</v>
      </c>
      <c r="S210" s="17">
        <f t="shared" si="27"/>
        <v>15000</v>
      </c>
      <c r="T210" s="17">
        <f t="shared" si="28"/>
        <v>15000</v>
      </c>
      <c r="U210" s="17">
        <f t="shared" si="29"/>
        <v>15000</v>
      </c>
      <c r="V210" s="11" t="s">
        <v>25</v>
      </c>
      <c r="W210" s="11"/>
      <c r="X210" s="11"/>
      <c r="Y210" s="18" t="s">
        <v>26</v>
      </c>
    </row>
    <row r="211" spans="1:25" x14ac:dyDescent="0.2">
      <c r="A211" s="11">
        <f t="shared" si="25"/>
        <v>208</v>
      </c>
      <c r="B211" s="22" t="s">
        <v>246</v>
      </c>
      <c r="C211" s="23" t="s">
        <v>247</v>
      </c>
      <c r="D211" s="14" t="s">
        <v>22</v>
      </c>
      <c r="E211" s="11">
        <v>133</v>
      </c>
      <c r="F211" s="11" t="s">
        <v>23</v>
      </c>
      <c r="G211" s="15">
        <f>+N211</f>
        <v>30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7">
        <v>30</v>
      </c>
      <c r="O211" s="20">
        <v>1000</v>
      </c>
      <c r="P211" s="20">
        <v>30000</v>
      </c>
      <c r="Q211" s="11" t="s">
        <v>24</v>
      </c>
      <c r="R211" s="17">
        <f t="shared" si="26"/>
        <v>7500</v>
      </c>
      <c r="S211" s="17">
        <f t="shared" si="27"/>
        <v>7500</v>
      </c>
      <c r="T211" s="17">
        <f t="shared" si="28"/>
        <v>7500</v>
      </c>
      <c r="U211" s="17">
        <f t="shared" si="29"/>
        <v>7500</v>
      </c>
      <c r="V211" s="11" t="s">
        <v>25</v>
      </c>
      <c r="W211" s="11"/>
      <c r="X211" s="11"/>
      <c r="Y211" s="18" t="s">
        <v>26</v>
      </c>
    </row>
    <row r="212" spans="1:25" s="27" customFormat="1" x14ac:dyDescent="0.2">
      <c r="A212" s="39" t="s">
        <v>248</v>
      </c>
      <c r="B212" s="40"/>
      <c r="C212" s="41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5"/>
      <c r="O212" s="25">
        <f>SUM(O4:O211)</f>
        <v>117101.53999999996</v>
      </c>
      <c r="P212" s="25">
        <f>SUM(P4:P211)</f>
        <v>4900754.4399999995</v>
      </c>
      <c r="Q212" s="24"/>
      <c r="R212" s="25"/>
      <c r="S212" s="25"/>
      <c r="T212" s="25"/>
      <c r="U212" s="25"/>
      <c r="V212" s="24"/>
      <c r="W212" s="24"/>
      <c r="X212" s="24"/>
      <c r="Y212" s="26"/>
    </row>
    <row r="213" spans="1:25" x14ac:dyDescent="0.2">
      <c r="A213" s="11">
        <f>+A211+1</f>
        <v>209</v>
      </c>
      <c r="B213" s="22" t="s">
        <v>249</v>
      </c>
      <c r="C213" s="23" t="s">
        <v>250</v>
      </c>
      <c r="D213" s="14" t="s">
        <v>22</v>
      </c>
      <c r="E213" s="11">
        <v>133</v>
      </c>
      <c r="F213" s="11" t="s">
        <v>251</v>
      </c>
      <c r="G213" s="17"/>
      <c r="H213" s="11">
        <v>20</v>
      </c>
      <c r="I213" s="11">
        <v>44</v>
      </c>
      <c r="J213" s="11">
        <v>20</v>
      </c>
      <c r="K213" s="11">
        <v>0</v>
      </c>
      <c r="L213" s="11">
        <v>0</v>
      </c>
      <c r="M213" s="17">
        <f t="shared" ref="M213:M218" si="30">SUM(G213:L213)</f>
        <v>84</v>
      </c>
      <c r="N213" s="17">
        <f>7*12</f>
        <v>84</v>
      </c>
      <c r="O213" s="20">
        <v>599</v>
      </c>
      <c r="P213" s="21">
        <f>+O213*N213</f>
        <v>50316</v>
      </c>
      <c r="Q213" s="11" t="s">
        <v>24</v>
      </c>
      <c r="R213" s="21">
        <f>+P213/4</f>
        <v>12579</v>
      </c>
      <c r="S213" s="21">
        <f>+P213/4</f>
        <v>12579</v>
      </c>
      <c r="T213" s="21">
        <f>+P213/4</f>
        <v>12579</v>
      </c>
      <c r="U213" s="21">
        <f>+P213/4</f>
        <v>12579</v>
      </c>
      <c r="V213" s="11" t="s">
        <v>25</v>
      </c>
      <c r="W213" s="11"/>
      <c r="X213" s="11"/>
      <c r="Y213" s="18"/>
    </row>
    <row r="214" spans="1:25" x14ac:dyDescent="0.2">
      <c r="A214" s="11">
        <f>+A213+1</f>
        <v>210</v>
      </c>
      <c r="B214" s="22" t="s">
        <v>252</v>
      </c>
      <c r="C214" s="23" t="s">
        <v>253</v>
      </c>
      <c r="D214" s="14" t="s">
        <v>22</v>
      </c>
      <c r="E214" s="11">
        <v>133</v>
      </c>
      <c r="F214" s="11" t="s">
        <v>251</v>
      </c>
      <c r="G214" s="17">
        <f t="shared" ref="G214:G240" si="31">+N214</f>
        <v>12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7">
        <f t="shared" si="30"/>
        <v>12</v>
      </c>
      <c r="N214" s="17">
        <v>12</v>
      </c>
      <c r="O214" s="20">
        <v>50000</v>
      </c>
      <c r="P214" s="21">
        <f>+O214*N214</f>
        <v>600000</v>
      </c>
      <c r="Q214" s="11" t="s">
        <v>24</v>
      </c>
      <c r="R214" s="21">
        <f>+P214/4</f>
        <v>150000</v>
      </c>
      <c r="S214" s="21">
        <f>+P214/4</f>
        <v>150000</v>
      </c>
      <c r="T214" s="21">
        <f>+P214/4</f>
        <v>150000</v>
      </c>
      <c r="U214" s="21">
        <f>+P214/4</f>
        <v>150000</v>
      </c>
      <c r="V214" s="11" t="s">
        <v>25</v>
      </c>
      <c r="W214" s="11"/>
      <c r="X214" s="11"/>
      <c r="Y214" s="18"/>
    </row>
    <row r="215" spans="1:25" x14ac:dyDescent="0.2">
      <c r="A215" s="11">
        <f t="shared" ref="A215:A240" si="32">+A214+1</f>
        <v>211</v>
      </c>
      <c r="B215" s="22" t="s">
        <v>254</v>
      </c>
      <c r="C215" s="23" t="s">
        <v>255</v>
      </c>
      <c r="D215" s="14" t="s">
        <v>22</v>
      </c>
      <c r="E215" s="11">
        <v>133</v>
      </c>
      <c r="F215" s="11" t="s">
        <v>256</v>
      </c>
      <c r="G215" s="17">
        <f t="shared" si="31"/>
        <v>240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7">
        <f t="shared" si="30"/>
        <v>240</v>
      </c>
      <c r="N215" s="17">
        <f>120*2</f>
        <v>240</v>
      </c>
      <c r="O215" s="20">
        <v>241.61</v>
      </c>
      <c r="P215" s="20">
        <f>+O215*N215</f>
        <v>57986.400000000001</v>
      </c>
      <c r="Q215" s="11" t="s">
        <v>24</v>
      </c>
      <c r="R215" s="17">
        <v>0</v>
      </c>
      <c r="S215" s="17">
        <f>+P215/2</f>
        <v>28993.200000000001</v>
      </c>
      <c r="T215" s="17">
        <f>+P215/2</f>
        <v>28993.200000000001</v>
      </c>
      <c r="U215" s="17">
        <v>0</v>
      </c>
      <c r="V215" s="11" t="s">
        <v>25</v>
      </c>
      <c r="W215" s="11"/>
      <c r="X215" s="11"/>
      <c r="Y215" s="18" t="s">
        <v>26</v>
      </c>
    </row>
    <row r="216" spans="1:25" x14ac:dyDescent="0.2">
      <c r="A216" s="11">
        <f t="shared" si="32"/>
        <v>212</v>
      </c>
      <c r="B216" s="22" t="s">
        <v>257</v>
      </c>
      <c r="C216" s="23" t="s">
        <v>258</v>
      </c>
      <c r="D216" s="14" t="s">
        <v>22</v>
      </c>
      <c r="E216" s="11">
        <v>133</v>
      </c>
      <c r="F216" s="11" t="s">
        <v>251</v>
      </c>
      <c r="G216" s="17">
        <f t="shared" si="31"/>
        <v>12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7">
        <f t="shared" si="30"/>
        <v>12</v>
      </c>
      <c r="N216" s="17">
        <v>12</v>
      </c>
      <c r="O216" s="20">
        <f>38250</f>
        <v>38250</v>
      </c>
      <c r="P216" s="21">
        <f>+O216*N216</f>
        <v>459000</v>
      </c>
      <c r="Q216" s="11" t="s">
        <v>24</v>
      </c>
      <c r="R216" s="21">
        <f t="shared" ref="R216:R222" si="33">+P216/4</f>
        <v>114750</v>
      </c>
      <c r="S216" s="21">
        <f t="shared" ref="S216:S222" si="34">+P216/4</f>
        <v>114750</v>
      </c>
      <c r="T216" s="21">
        <f t="shared" ref="T216:T222" si="35">+P216/4</f>
        <v>114750</v>
      </c>
      <c r="U216" s="21">
        <f t="shared" ref="U216:U222" si="36">+P216/4</f>
        <v>114750</v>
      </c>
      <c r="V216" s="11" t="s">
        <v>25</v>
      </c>
      <c r="W216" s="11"/>
      <c r="X216" s="11"/>
      <c r="Y216" s="18"/>
    </row>
    <row r="217" spans="1:25" x14ac:dyDescent="0.2">
      <c r="A217" s="11">
        <f t="shared" si="32"/>
        <v>213</v>
      </c>
      <c r="B217" s="22" t="s">
        <v>259</v>
      </c>
      <c r="C217" s="23" t="s">
        <v>260</v>
      </c>
      <c r="D217" s="14" t="s">
        <v>22</v>
      </c>
      <c r="E217" s="11">
        <v>133</v>
      </c>
      <c r="F217" s="11" t="s">
        <v>251</v>
      </c>
      <c r="G217" s="17">
        <f t="shared" si="31"/>
        <v>12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7">
        <f t="shared" si="30"/>
        <v>12</v>
      </c>
      <c r="N217" s="17">
        <v>12</v>
      </c>
      <c r="O217" s="20">
        <f>11379</f>
        <v>11379</v>
      </c>
      <c r="P217" s="20">
        <f>+O217*N217</f>
        <v>136548</v>
      </c>
      <c r="Q217" s="11" t="s">
        <v>24</v>
      </c>
      <c r="R217" s="17">
        <f t="shared" si="33"/>
        <v>34137</v>
      </c>
      <c r="S217" s="17">
        <f t="shared" si="34"/>
        <v>34137</v>
      </c>
      <c r="T217" s="17">
        <f t="shared" si="35"/>
        <v>34137</v>
      </c>
      <c r="U217" s="17">
        <f t="shared" si="36"/>
        <v>34137</v>
      </c>
      <c r="V217" s="11" t="s">
        <v>25</v>
      </c>
      <c r="W217" s="11"/>
      <c r="X217" s="11"/>
      <c r="Y217" s="18" t="s">
        <v>26</v>
      </c>
    </row>
    <row r="218" spans="1:25" x14ac:dyDescent="0.2">
      <c r="A218" s="11">
        <f t="shared" si="32"/>
        <v>214</v>
      </c>
      <c r="B218" s="22" t="s">
        <v>261</v>
      </c>
      <c r="C218" s="23" t="s">
        <v>262</v>
      </c>
      <c r="D218" s="14" t="s">
        <v>22</v>
      </c>
      <c r="E218" s="11">
        <v>133</v>
      </c>
      <c r="F218" s="11" t="s">
        <v>251</v>
      </c>
      <c r="G218" s="17">
        <v>350000</v>
      </c>
      <c r="H218" s="11">
        <v>250000</v>
      </c>
      <c r="I218" s="11">
        <v>300000</v>
      </c>
      <c r="J218" s="11">
        <v>300000</v>
      </c>
      <c r="K218" s="11">
        <v>250000</v>
      </c>
      <c r="L218" s="11">
        <v>170000</v>
      </c>
      <c r="M218" s="17">
        <f t="shared" si="30"/>
        <v>1620000</v>
      </c>
      <c r="N218" s="17">
        <v>1620000</v>
      </c>
      <c r="O218" s="20">
        <v>0.16</v>
      </c>
      <c r="P218" s="20">
        <f>+N218*O218</f>
        <v>259200</v>
      </c>
      <c r="Q218" s="11" t="s">
        <v>24</v>
      </c>
      <c r="R218" s="17">
        <f t="shared" si="33"/>
        <v>64800</v>
      </c>
      <c r="S218" s="17">
        <f t="shared" si="34"/>
        <v>64800</v>
      </c>
      <c r="T218" s="17">
        <f t="shared" si="35"/>
        <v>64800</v>
      </c>
      <c r="U218" s="17">
        <f t="shared" si="36"/>
        <v>64800</v>
      </c>
      <c r="V218" s="11" t="s">
        <v>25</v>
      </c>
      <c r="W218" s="11"/>
      <c r="X218" s="11"/>
      <c r="Y218" s="18" t="s">
        <v>26</v>
      </c>
    </row>
    <row r="219" spans="1:25" x14ac:dyDescent="0.2">
      <c r="A219" s="11">
        <f t="shared" si="32"/>
        <v>215</v>
      </c>
      <c r="B219" s="22" t="s">
        <v>261</v>
      </c>
      <c r="C219" s="23" t="s">
        <v>263</v>
      </c>
      <c r="D219" s="14" t="s">
        <v>22</v>
      </c>
      <c r="E219" s="11">
        <v>133</v>
      </c>
      <c r="F219" s="11" t="s">
        <v>251</v>
      </c>
      <c r="G219" s="17">
        <f t="shared" si="31"/>
        <v>48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7">
        <f>4*12</f>
        <v>48</v>
      </c>
      <c r="O219" s="20">
        <v>2355</v>
      </c>
      <c r="P219" s="21">
        <f>+O219*N219</f>
        <v>113040</v>
      </c>
      <c r="Q219" s="11" t="s">
        <v>24</v>
      </c>
      <c r="R219" s="21">
        <f t="shared" si="33"/>
        <v>28260</v>
      </c>
      <c r="S219" s="21">
        <f t="shared" si="34"/>
        <v>28260</v>
      </c>
      <c r="T219" s="21">
        <f t="shared" si="35"/>
        <v>28260</v>
      </c>
      <c r="U219" s="21">
        <f t="shared" si="36"/>
        <v>28260</v>
      </c>
      <c r="V219" s="11" t="s">
        <v>25</v>
      </c>
      <c r="W219" s="11"/>
      <c r="X219" s="11"/>
      <c r="Y219" s="18" t="s">
        <v>26</v>
      </c>
    </row>
    <row r="220" spans="1:25" x14ac:dyDescent="0.2">
      <c r="A220" s="11">
        <f t="shared" si="32"/>
        <v>216</v>
      </c>
      <c r="B220" s="22" t="s">
        <v>264</v>
      </c>
      <c r="C220" s="23" t="s">
        <v>265</v>
      </c>
      <c r="D220" s="14" t="s">
        <v>22</v>
      </c>
      <c r="E220" s="11">
        <v>133</v>
      </c>
      <c r="F220" s="11" t="s">
        <v>266</v>
      </c>
      <c r="G220" s="17">
        <f t="shared" si="31"/>
        <v>800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7">
        <v>800</v>
      </c>
      <c r="O220" s="20">
        <v>600</v>
      </c>
      <c r="P220" s="20">
        <f>+O220*N220</f>
        <v>480000</v>
      </c>
      <c r="Q220" s="11" t="s">
        <v>24</v>
      </c>
      <c r="R220" s="21">
        <f t="shared" si="33"/>
        <v>120000</v>
      </c>
      <c r="S220" s="21">
        <f t="shared" si="34"/>
        <v>120000</v>
      </c>
      <c r="T220" s="21">
        <f t="shared" si="35"/>
        <v>120000</v>
      </c>
      <c r="U220" s="21">
        <f t="shared" si="36"/>
        <v>120000</v>
      </c>
      <c r="V220" s="11" t="s">
        <v>25</v>
      </c>
      <c r="W220" s="11"/>
      <c r="X220" s="11"/>
      <c r="Y220" s="18" t="s">
        <v>26</v>
      </c>
    </row>
    <row r="221" spans="1:25" x14ac:dyDescent="0.2">
      <c r="A221" s="11">
        <f t="shared" si="32"/>
        <v>217</v>
      </c>
      <c r="B221" s="22">
        <v>33101</v>
      </c>
      <c r="C221" s="23" t="s">
        <v>267</v>
      </c>
      <c r="D221" s="14" t="s">
        <v>22</v>
      </c>
      <c r="E221" s="11">
        <v>133</v>
      </c>
      <c r="F221" s="11" t="s">
        <v>251</v>
      </c>
      <c r="G221" s="17">
        <f t="shared" si="31"/>
        <v>12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7">
        <v>12</v>
      </c>
      <c r="O221" s="20">
        <v>30000</v>
      </c>
      <c r="P221" s="21">
        <f>+O221*N221</f>
        <v>360000</v>
      </c>
      <c r="Q221" s="11" t="s">
        <v>24</v>
      </c>
      <c r="R221" s="21">
        <f t="shared" si="33"/>
        <v>90000</v>
      </c>
      <c r="S221" s="21">
        <f t="shared" si="34"/>
        <v>90000</v>
      </c>
      <c r="T221" s="21">
        <f t="shared" si="35"/>
        <v>90000</v>
      </c>
      <c r="U221" s="21">
        <f t="shared" si="36"/>
        <v>90000</v>
      </c>
      <c r="V221" s="11" t="s">
        <v>25</v>
      </c>
      <c r="W221" s="11"/>
      <c r="X221" s="11"/>
      <c r="Y221" s="18"/>
    </row>
    <row r="222" spans="1:25" x14ac:dyDescent="0.2">
      <c r="A222" s="11">
        <f t="shared" si="32"/>
        <v>218</v>
      </c>
      <c r="B222" s="22">
        <v>33101</v>
      </c>
      <c r="C222" s="23" t="s">
        <v>268</v>
      </c>
      <c r="D222" s="14" t="s">
        <v>22</v>
      </c>
      <c r="E222" s="11">
        <v>133</v>
      </c>
      <c r="F222" s="11" t="s">
        <v>251</v>
      </c>
      <c r="G222" s="17">
        <f t="shared" si="31"/>
        <v>12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7">
        <v>12</v>
      </c>
      <c r="O222" s="20">
        <v>20000</v>
      </c>
      <c r="P222" s="21">
        <f>+O222*N222</f>
        <v>240000</v>
      </c>
      <c r="Q222" s="11" t="s">
        <v>24</v>
      </c>
      <c r="R222" s="21">
        <f t="shared" si="33"/>
        <v>60000</v>
      </c>
      <c r="S222" s="21">
        <f t="shared" si="34"/>
        <v>60000</v>
      </c>
      <c r="T222" s="21">
        <f t="shared" si="35"/>
        <v>60000</v>
      </c>
      <c r="U222" s="21">
        <f t="shared" si="36"/>
        <v>60000</v>
      </c>
      <c r="V222" s="11" t="s">
        <v>25</v>
      </c>
      <c r="W222" s="11"/>
      <c r="X222" s="11"/>
      <c r="Y222" s="18"/>
    </row>
    <row r="223" spans="1:25" x14ac:dyDescent="0.2">
      <c r="A223" s="11">
        <f t="shared" si="32"/>
        <v>219</v>
      </c>
      <c r="B223" s="22">
        <v>33101</v>
      </c>
      <c r="C223" s="23" t="s">
        <v>269</v>
      </c>
      <c r="D223" s="14" t="s">
        <v>22</v>
      </c>
      <c r="E223" s="11">
        <v>133</v>
      </c>
      <c r="F223" s="11" t="s">
        <v>270</v>
      </c>
      <c r="G223" s="17">
        <f t="shared" si="31"/>
        <v>2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7">
        <v>2</v>
      </c>
      <c r="O223" s="20">
        <v>95102</v>
      </c>
      <c r="P223" s="21">
        <f>+N223*O223</f>
        <v>190204</v>
      </c>
      <c r="Q223" s="11" t="s">
        <v>24</v>
      </c>
      <c r="R223" s="17">
        <f>+P223/2</f>
        <v>95102</v>
      </c>
      <c r="S223" s="17">
        <v>0</v>
      </c>
      <c r="T223" s="17">
        <f>+P223/2</f>
        <v>95102</v>
      </c>
      <c r="U223" s="17">
        <v>0</v>
      </c>
      <c r="V223" s="11" t="s">
        <v>25</v>
      </c>
      <c r="W223" s="11"/>
      <c r="X223" s="11"/>
      <c r="Y223" s="18" t="s">
        <v>26</v>
      </c>
    </row>
    <row r="224" spans="1:25" x14ac:dyDescent="0.2">
      <c r="A224" s="11">
        <f t="shared" si="32"/>
        <v>220</v>
      </c>
      <c r="B224" s="22">
        <v>33101</v>
      </c>
      <c r="C224" s="23" t="s">
        <v>271</v>
      </c>
      <c r="D224" s="14" t="s">
        <v>22</v>
      </c>
      <c r="E224" s="11">
        <v>133</v>
      </c>
      <c r="F224" s="11" t="s">
        <v>251</v>
      </c>
      <c r="G224" s="17">
        <f t="shared" si="31"/>
        <v>12</v>
      </c>
      <c r="H224" s="11">
        <v>0</v>
      </c>
      <c r="I224" s="11">
        <v>0</v>
      </c>
      <c r="J224" s="11">
        <v>0</v>
      </c>
      <c r="K224" s="11">
        <v>0</v>
      </c>
      <c r="L224" s="17">
        <v>0</v>
      </c>
      <c r="M224" s="11">
        <v>0</v>
      </c>
      <c r="N224" s="17">
        <v>12</v>
      </c>
      <c r="O224" s="20">
        <v>50000</v>
      </c>
      <c r="P224" s="21">
        <f t="shared" ref="P224:P240" si="37">+O224*N224</f>
        <v>600000</v>
      </c>
      <c r="Q224" s="11" t="s">
        <v>24</v>
      </c>
      <c r="R224" s="21">
        <f>+P224/4</f>
        <v>150000</v>
      </c>
      <c r="S224" s="21">
        <f>+P224/4</f>
        <v>150000</v>
      </c>
      <c r="T224" s="21">
        <f>+P224/4</f>
        <v>150000</v>
      </c>
      <c r="U224" s="21">
        <f>+P224/4</f>
        <v>150000</v>
      </c>
      <c r="V224" s="11" t="s">
        <v>25</v>
      </c>
      <c r="W224" s="11"/>
      <c r="X224" s="11"/>
      <c r="Y224" s="18"/>
    </row>
    <row r="225" spans="1:25" x14ac:dyDescent="0.2">
      <c r="A225" s="11">
        <f t="shared" si="32"/>
        <v>221</v>
      </c>
      <c r="B225" s="22">
        <v>33101</v>
      </c>
      <c r="C225" s="23" t="s">
        <v>272</v>
      </c>
      <c r="D225" s="14" t="s">
        <v>22</v>
      </c>
      <c r="E225" s="11">
        <v>133</v>
      </c>
      <c r="F225" s="11" t="s">
        <v>251</v>
      </c>
      <c r="G225" s="17">
        <f t="shared" si="31"/>
        <v>12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7">
        <v>12</v>
      </c>
      <c r="O225" s="20">
        <v>25000</v>
      </c>
      <c r="P225" s="21">
        <f t="shared" si="37"/>
        <v>300000</v>
      </c>
      <c r="Q225" s="11" t="s">
        <v>24</v>
      </c>
      <c r="R225" s="21">
        <f t="shared" ref="R225:R236" si="38">+P225/4</f>
        <v>75000</v>
      </c>
      <c r="S225" s="21">
        <f t="shared" ref="S225:S236" si="39">+P225/4</f>
        <v>75000</v>
      </c>
      <c r="T225" s="21">
        <f t="shared" ref="T225:T236" si="40">+P225/4</f>
        <v>75000</v>
      </c>
      <c r="U225" s="21">
        <f t="shared" ref="U225:U236" si="41">+P225/4</f>
        <v>75000</v>
      </c>
      <c r="V225" s="11" t="s">
        <v>25</v>
      </c>
      <c r="W225" s="11"/>
      <c r="X225" s="11"/>
      <c r="Y225" s="18"/>
    </row>
    <row r="226" spans="1:25" x14ac:dyDescent="0.2">
      <c r="A226" s="11">
        <f t="shared" si="32"/>
        <v>222</v>
      </c>
      <c r="B226" s="22">
        <v>33101</v>
      </c>
      <c r="C226" s="23" t="s">
        <v>273</v>
      </c>
      <c r="D226" s="14" t="s">
        <v>22</v>
      </c>
      <c r="E226" s="11">
        <v>133</v>
      </c>
      <c r="F226" s="11" t="s">
        <v>270</v>
      </c>
      <c r="G226" s="17">
        <f t="shared" si="31"/>
        <v>12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7">
        <v>12</v>
      </c>
      <c r="O226" s="20">
        <v>15000</v>
      </c>
      <c r="P226" s="21">
        <f t="shared" si="37"/>
        <v>180000</v>
      </c>
      <c r="Q226" s="11" t="s">
        <v>24</v>
      </c>
      <c r="R226" s="21">
        <f t="shared" si="38"/>
        <v>45000</v>
      </c>
      <c r="S226" s="21">
        <f t="shared" si="39"/>
        <v>45000</v>
      </c>
      <c r="T226" s="21">
        <f t="shared" si="40"/>
        <v>45000</v>
      </c>
      <c r="U226" s="21">
        <f t="shared" si="41"/>
        <v>45000</v>
      </c>
      <c r="V226" s="11" t="s">
        <v>25</v>
      </c>
      <c r="W226" s="11"/>
      <c r="X226" s="11"/>
      <c r="Y226" s="18"/>
    </row>
    <row r="227" spans="1:25" x14ac:dyDescent="0.2">
      <c r="A227" s="11">
        <f t="shared" si="32"/>
        <v>223</v>
      </c>
      <c r="B227" s="22" t="s">
        <v>274</v>
      </c>
      <c r="C227" s="23" t="s">
        <v>275</v>
      </c>
      <c r="D227" s="14" t="s">
        <v>22</v>
      </c>
      <c r="E227" s="11">
        <v>133</v>
      </c>
      <c r="F227" s="11" t="s">
        <v>276</v>
      </c>
      <c r="G227" s="17">
        <v>1400000</v>
      </c>
      <c r="H227" s="17">
        <v>150000</v>
      </c>
      <c r="I227" s="17">
        <v>250000</v>
      </c>
      <c r="J227" s="17">
        <v>1300000</v>
      </c>
      <c r="K227" s="11">
        <v>0</v>
      </c>
      <c r="L227" s="11">
        <v>0</v>
      </c>
      <c r="M227" s="11">
        <v>0</v>
      </c>
      <c r="N227" s="17">
        <v>1</v>
      </c>
      <c r="O227" s="20">
        <f>SUM(G227:L227)</f>
        <v>3100000</v>
      </c>
      <c r="P227" s="21">
        <f t="shared" si="37"/>
        <v>3100000</v>
      </c>
      <c r="Q227" s="11" t="s">
        <v>24</v>
      </c>
      <c r="R227" s="21">
        <f t="shared" si="38"/>
        <v>775000</v>
      </c>
      <c r="S227" s="21">
        <f t="shared" si="39"/>
        <v>775000</v>
      </c>
      <c r="T227" s="21">
        <f t="shared" si="40"/>
        <v>775000</v>
      </c>
      <c r="U227" s="21">
        <f t="shared" si="41"/>
        <v>775000</v>
      </c>
      <c r="V227" s="11"/>
      <c r="W227" s="11" t="s">
        <v>25</v>
      </c>
      <c r="X227" s="11"/>
      <c r="Y227" s="18" t="s">
        <v>26</v>
      </c>
    </row>
    <row r="228" spans="1:25" x14ac:dyDescent="0.2">
      <c r="A228" s="11">
        <f t="shared" si="32"/>
        <v>224</v>
      </c>
      <c r="B228" s="22" t="s">
        <v>277</v>
      </c>
      <c r="C228" s="23" t="s">
        <v>278</v>
      </c>
      <c r="D228" s="14" t="s">
        <v>22</v>
      </c>
      <c r="E228" s="11">
        <v>133</v>
      </c>
      <c r="F228" s="11" t="s">
        <v>276</v>
      </c>
      <c r="G228" s="17">
        <v>1300000</v>
      </c>
      <c r="H228" s="17">
        <v>100000</v>
      </c>
      <c r="I228" s="17">
        <v>100000</v>
      </c>
      <c r="J228" s="17">
        <v>350000</v>
      </c>
      <c r="K228" s="17">
        <v>47000</v>
      </c>
      <c r="L228" s="17">
        <v>28000</v>
      </c>
      <c r="M228" s="11">
        <v>0</v>
      </c>
      <c r="N228" s="17">
        <v>1</v>
      </c>
      <c r="O228" s="20">
        <v>3958000</v>
      </c>
      <c r="P228" s="21">
        <f t="shared" si="37"/>
        <v>3958000</v>
      </c>
      <c r="Q228" s="11" t="s">
        <v>24</v>
      </c>
      <c r="R228" s="21">
        <f t="shared" si="38"/>
        <v>989500</v>
      </c>
      <c r="S228" s="21">
        <f t="shared" si="39"/>
        <v>989500</v>
      </c>
      <c r="T228" s="21">
        <f t="shared" si="40"/>
        <v>989500</v>
      </c>
      <c r="U228" s="21">
        <f t="shared" si="41"/>
        <v>989500</v>
      </c>
      <c r="V228" s="11" t="s">
        <v>25</v>
      </c>
      <c r="W228" s="11"/>
      <c r="X228" s="11"/>
      <c r="Y228" s="18" t="s">
        <v>26</v>
      </c>
    </row>
    <row r="229" spans="1:25" x14ac:dyDescent="0.2">
      <c r="A229" s="11">
        <f t="shared" si="32"/>
        <v>225</v>
      </c>
      <c r="B229" s="22" t="s">
        <v>279</v>
      </c>
      <c r="C229" s="23" t="s">
        <v>280</v>
      </c>
      <c r="D229" s="14" t="s">
        <v>22</v>
      </c>
      <c r="E229" s="11">
        <v>133</v>
      </c>
      <c r="F229" s="11" t="s">
        <v>276</v>
      </c>
      <c r="G229" s="17">
        <f t="shared" si="31"/>
        <v>1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7">
        <v>1</v>
      </c>
      <c r="O229" s="20">
        <v>600000</v>
      </c>
      <c r="P229" s="20">
        <f t="shared" si="37"/>
        <v>600000</v>
      </c>
      <c r="Q229" s="11" t="s">
        <v>24</v>
      </c>
      <c r="R229" s="21">
        <f t="shared" si="38"/>
        <v>150000</v>
      </c>
      <c r="S229" s="21">
        <f t="shared" si="39"/>
        <v>150000</v>
      </c>
      <c r="T229" s="21">
        <f t="shared" si="40"/>
        <v>150000</v>
      </c>
      <c r="U229" s="21">
        <f t="shared" si="41"/>
        <v>150000</v>
      </c>
      <c r="V229" s="11" t="s">
        <v>25</v>
      </c>
      <c r="W229" s="11"/>
      <c r="X229" s="11"/>
      <c r="Y229" s="18" t="s">
        <v>26</v>
      </c>
    </row>
    <row r="230" spans="1:25" x14ac:dyDescent="0.2">
      <c r="A230" s="11">
        <f t="shared" si="32"/>
        <v>226</v>
      </c>
      <c r="B230" s="22" t="s">
        <v>281</v>
      </c>
      <c r="C230" s="23" t="s">
        <v>282</v>
      </c>
      <c r="D230" s="14" t="s">
        <v>22</v>
      </c>
      <c r="E230" s="11">
        <v>133</v>
      </c>
      <c r="F230" s="11" t="s">
        <v>276</v>
      </c>
      <c r="G230" s="17">
        <f t="shared" si="31"/>
        <v>1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7">
        <v>1</v>
      </c>
      <c r="O230" s="20">
        <v>100000</v>
      </c>
      <c r="P230" s="20">
        <f t="shared" si="37"/>
        <v>100000</v>
      </c>
      <c r="Q230" s="11" t="s">
        <v>24</v>
      </c>
      <c r="R230" s="21">
        <f t="shared" si="38"/>
        <v>25000</v>
      </c>
      <c r="S230" s="21">
        <f t="shared" si="39"/>
        <v>25000</v>
      </c>
      <c r="T230" s="21">
        <f t="shared" si="40"/>
        <v>25000</v>
      </c>
      <c r="U230" s="21">
        <f t="shared" si="41"/>
        <v>25000</v>
      </c>
      <c r="V230" s="11" t="s">
        <v>25</v>
      </c>
      <c r="W230" s="11"/>
      <c r="X230" s="11"/>
      <c r="Y230" s="18" t="s">
        <v>26</v>
      </c>
    </row>
    <row r="231" spans="1:25" x14ac:dyDescent="0.2">
      <c r="A231" s="11">
        <f t="shared" si="32"/>
        <v>227</v>
      </c>
      <c r="B231" s="22" t="s">
        <v>281</v>
      </c>
      <c r="C231" s="23" t="s">
        <v>283</v>
      </c>
      <c r="D231" s="14" t="s">
        <v>22</v>
      </c>
      <c r="E231" s="11">
        <v>133</v>
      </c>
      <c r="F231" s="11" t="s">
        <v>251</v>
      </c>
      <c r="G231" s="17">
        <f t="shared" si="31"/>
        <v>12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7">
        <v>12</v>
      </c>
      <c r="O231" s="20">
        <v>43548</v>
      </c>
      <c r="P231" s="21">
        <f t="shared" si="37"/>
        <v>522576</v>
      </c>
      <c r="Q231" s="11" t="s">
        <v>24</v>
      </c>
      <c r="R231" s="21">
        <f t="shared" si="38"/>
        <v>130644</v>
      </c>
      <c r="S231" s="21">
        <f t="shared" si="39"/>
        <v>130644</v>
      </c>
      <c r="T231" s="21">
        <f t="shared" si="40"/>
        <v>130644</v>
      </c>
      <c r="U231" s="21">
        <f t="shared" si="41"/>
        <v>130644</v>
      </c>
      <c r="V231" s="11" t="s">
        <v>25</v>
      </c>
      <c r="W231" s="11"/>
      <c r="X231" s="11"/>
      <c r="Y231" s="18"/>
    </row>
    <row r="232" spans="1:25" x14ac:dyDescent="0.2">
      <c r="A232" s="11">
        <f t="shared" si="32"/>
        <v>228</v>
      </c>
      <c r="B232" s="22" t="s">
        <v>281</v>
      </c>
      <c r="C232" s="23" t="s">
        <v>284</v>
      </c>
      <c r="D232" s="14" t="s">
        <v>22</v>
      </c>
      <c r="E232" s="11">
        <v>133</v>
      </c>
      <c r="F232" s="11" t="s">
        <v>251</v>
      </c>
      <c r="G232" s="17">
        <f t="shared" si="31"/>
        <v>12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7">
        <v>12</v>
      </c>
      <c r="O232" s="20">
        <v>4922</v>
      </c>
      <c r="P232" s="21">
        <f t="shared" si="37"/>
        <v>59064</v>
      </c>
      <c r="Q232" s="11" t="s">
        <v>24</v>
      </c>
      <c r="R232" s="21">
        <f t="shared" si="38"/>
        <v>14766</v>
      </c>
      <c r="S232" s="21">
        <f t="shared" si="39"/>
        <v>14766</v>
      </c>
      <c r="T232" s="21">
        <f t="shared" si="40"/>
        <v>14766</v>
      </c>
      <c r="U232" s="21">
        <f t="shared" si="41"/>
        <v>14766</v>
      </c>
      <c r="V232" s="11" t="s">
        <v>25</v>
      </c>
      <c r="W232" s="11"/>
      <c r="X232" s="11"/>
      <c r="Y232" s="18"/>
    </row>
    <row r="233" spans="1:25" x14ac:dyDescent="0.2">
      <c r="A233" s="11">
        <f t="shared" si="32"/>
        <v>229</v>
      </c>
      <c r="B233" s="22" t="s">
        <v>285</v>
      </c>
      <c r="C233" s="23" t="s">
        <v>286</v>
      </c>
      <c r="D233" s="14" t="s">
        <v>22</v>
      </c>
      <c r="E233" s="11">
        <v>133</v>
      </c>
      <c r="F233" s="11" t="s">
        <v>276</v>
      </c>
      <c r="G233" s="17">
        <f t="shared" si="31"/>
        <v>1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7">
        <v>1</v>
      </c>
      <c r="O233" s="20">
        <v>40000</v>
      </c>
      <c r="P233" s="21">
        <f t="shared" si="37"/>
        <v>40000</v>
      </c>
      <c r="Q233" s="11" t="s">
        <v>24</v>
      </c>
      <c r="R233" s="21">
        <f t="shared" si="38"/>
        <v>10000</v>
      </c>
      <c r="S233" s="21">
        <f t="shared" si="39"/>
        <v>10000</v>
      </c>
      <c r="T233" s="21">
        <f t="shared" si="40"/>
        <v>10000</v>
      </c>
      <c r="U233" s="21">
        <f t="shared" si="41"/>
        <v>10000</v>
      </c>
      <c r="V233" s="11" t="s">
        <v>25</v>
      </c>
      <c r="W233" s="11"/>
      <c r="X233" s="11"/>
      <c r="Y233" s="18" t="s">
        <v>26</v>
      </c>
    </row>
    <row r="234" spans="1:25" x14ac:dyDescent="0.2">
      <c r="A234" s="11">
        <f t="shared" si="32"/>
        <v>230</v>
      </c>
      <c r="B234" s="22" t="s">
        <v>287</v>
      </c>
      <c r="C234" s="23" t="s">
        <v>288</v>
      </c>
      <c r="D234" s="14" t="s">
        <v>22</v>
      </c>
      <c r="E234" s="11">
        <v>133</v>
      </c>
      <c r="F234" s="11" t="s">
        <v>276</v>
      </c>
      <c r="G234" s="17">
        <f t="shared" si="31"/>
        <v>1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7">
        <v>1</v>
      </c>
      <c r="O234" s="20">
        <v>50000</v>
      </c>
      <c r="P234" s="21">
        <f t="shared" si="37"/>
        <v>50000</v>
      </c>
      <c r="Q234" s="11" t="s">
        <v>24</v>
      </c>
      <c r="R234" s="21">
        <f t="shared" si="38"/>
        <v>12500</v>
      </c>
      <c r="S234" s="21">
        <f t="shared" si="39"/>
        <v>12500</v>
      </c>
      <c r="T234" s="21">
        <f t="shared" si="40"/>
        <v>12500</v>
      </c>
      <c r="U234" s="21">
        <f t="shared" si="41"/>
        <v>12500</v>
      </c>
      <c r="V234" s="11" t="s">
        <v>25</v>
      </c>
      <c r="W234" s="11"/>
      <c r="X234" s="11"/>
      <c r="Y234" s="18" t="s">
        <v>26</v>
      </c>
    </row>
    <row r="235" spans="1:25" x14ac:dyDescent="0.2">
      <c r="A235" s="11">
        <f t="shared" si="32"/>
        <v>231</v>
      </c>
      <c r="B235" s="22" t="s">
        <v>289</v>
      </c>
      <c r="C235" s="23" t="s">
        <v>290</v>
      </c>
      <c r="D235" s="14" t="s">
        <v>22</v>
      </c>
      <c r="E235" s="11">
        <v>133</v>
      </c>
      <c r="F235" s="11" t="s">
        <v>276</v>
      </c>
      <c r="G235" s="17">
        <f t="shared" si="31"/>
        <v>1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7">
        <v>1</v>
      </c>
      <c r="O235" s="20">
        <v>800000</v>
      </c>
      <c r="P235" s="21">
        <f t="shared" si="37"/>
        <v>800000</v>
      </c>
      <c r="Q235" s="11" t="s">
        <v>24</v>
      </c>
      <c r="R235" s="21">
        <f t="shared" si="38"/>
        <v>200000</v>
      </c>
      <c r="S235" s="21">
        <f t="shared" si="39"/>
        <v>200000</v>
      </c>
      <c r="T235" s="21">
        <f t="shared" si="40"/>
        <v>200000</v>
      </c>
      <c r="U235" s="21">
        <f t="shared" si="41"/>
        <v>200000</v>
      </c>
      <c r="V235" s="11" t="s">
        <v>25</v>
      </c>
      <c r="W235" s="11"/>
      <c r="X235" s="11"/>
      <c r="Y235" s="18" t="s">
        <v>26</v>
      </c>
    </row>
    <row r="236" spans="1:25" x14ac:dyDescent="0.2">
      <c r="A236" s="11">
        <f t="shared" si="32"/>
        <v>232</v>
      </c>
      <c r="B236" s="22" t="s">
        <v>291</v>
      </c>
      <c r="C236" s="23" t="s">
        <v>292</v>
      </c>
      <c r="D236" s="14" t="s">
        <v>22</v>
      </c>
      <c r="E236" s="11">
        <v>133</v>
      </c>
      <c r="F236" s="11" t="s">
        <v>251</v>
      </c>
      <c r="G236" s="17">
        <f t="shared" si="31"/>
        <v>12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7">
        <v>12</v>
      </c>
      <c r="O236" s="20">
        <v>1735</v>
      </c>
      <c r="P236" s="21">
        <f t="shared" si="37"/>
        <v>20820</v>
      </c>
      <c r="Q236" s="11" t="s">
        <v>24</v>
      </c>
      <c r="R236" s="21">
        <f t="shared" si="38"/>
        <v>5205</v>
      </c>
      <c r="S236" s="21">
        <f t="shared" si="39"/>
        <v>5205</v>
      </c>
      <c r="T236" s="21">
        <f t="shared" si="40"/>
        <v>5205</v>
      </c>
      <c r="U236" s="21">
        <f t="shared" si="41"/>
        <v>5205</v>
      </c>
      <c r="V236" s="11" t="s">
        <v>25</v>
      </c>
      <c r="W236" s="11"/>
      <c r="X236" s="11"/>
      <c r="Y236" s="18" t="s">
        <v>26</v>
      </c>
    </row>
    <row r="237" spans="1:25" x14ac:dyDescent="0.2">
      <c r="A237" s="11">
        <f t="shared" si="32"/>
        <v>233</v>
      </c>
      <c r="B237" s="22" t="s">
        <v>293</v>
      </c>
      <c r="C237" s="23" t="s">
        <v>294</v>
      </c>
      <c r="D237" s="14" t="s">
        <v>22</v>
      </c>
      <c r="E237" s="11">
        <v>133</v>
      </c>
      <c r="F237" s="11" t="s">
        <v>270</v>
      </c>
      <c r="G237" s="17">
        <f t="shared" si="31"/>
        <v>1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7">
        <v>1</v>
      </c>
      <c r="O237" s="20">
        <v>85000</v>
      </c>
      <c r="P237" s="21">
        <f t="shared" si="37"/>
        <v>85000</v>
      </c>
      <c r="Q237" s="11" t="s">
        <v>24</v>
      </c>
      <c r="R237" s="21">
        <f>+P237/4</f>
        <v>21250</v>
      </c>
      <c r="S237" s="21">
        <f>+P237/4</f>
        <v>21250</v>
      </c>
      <c r="T237" s="21">
        <f>+P237/4</f>
        <v>21250</v>
      </c>
      <c r="U237" s="21">
        <f>+P237/4</f>
        <v>21250</v>
      </c>
      <c r="V237" s="11" t="s">
        <v>25</v>
      </c>
      <c r="W237" s="11"/>
      <c r="X237" s="11"/>
      <c r="Y237" s="18"/>
    </row>
    <row r="238" spans="1:25" x14ac:dyDescent="0.2">
      <c r="A238" s="11">
        <f t="shared" si="32"/>
        <v>234</v>
      </c>
      <c r="B238" s="22" t="s">
        <v>295</v>
      </c>
      <c r="C238" s="23" t="s">
        <v>296</v>
      </c>
      <c r="D238" s="14" t="s">
        <v>22</v>
      </c>
      <c r="E238" s="11">
        <v>133</v>
      </c>
      <c r="F238" s="11" t="s">
        <v>276</v>
      </c>
      <c r="G238" s="17">
        <f t="shared" si="31"/>
        <v>1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7">
        <v>1</v>
      </c>
      <c r="O238" s="20">
        <v>40000</v>
      </c>
      <c r="P238" s="21">
        <f t="shared" si="37"/>
        <v>40000</v>
      </c>
      <c r="Q238" s="11" t="s">
        <v>24</v>
      </c>
      <c r="R238" s="21">
        <f>+P238/4</f>
        <v>10000</v>
      </c>
      <c r="S238" s="21">
        <f>+P238/4</f>
        <v>10000</v>
      </c>
      <c r="T238" s="21">
        <f>+P238/4</f>
        <v>10000</v>
      </c>
      <c r="U238" s="21">
        <f>+P238/4</f>
        <v>10000</v>
      </c>
      <c r="V238" s="11" t="s">
        <v>25</v>
      </c>
      <c r="W238" s="11"/>
      <c r="X238" s="11"/>
      <c r="Y238" s="18" t="s">
        <v>26</v>
      </c>
    </row>
    <row r="239" spans="1:25" x14ac:dyDescent="0.2">
      <c r="A239" s="11">
        <f t="shared" si="32"/>
        <v>235</v>
      </c>
      <c r="B239" s="22" t="s">
        <v>297</v>
      </c>
      <c r="C239" s="23" t="s">
        <v>298</v>
      </c>
      <c r="D239" s="14" t="s">
        <v>22</v>
      </c>
      <c r="E239" s="11">
        <v>133</v>
      </c>
      <c r="F239" s="11" t="s">
        <v>299</v>
      </c>
      <c r="G239" s="17">
        <v>400000</v>
      </c>
      <c r="H239" s="17">
        <v>81000</v>
      </c>
      <c r="I239" s="17">
        <v>30000</v>
      </c>
      <c r="J239" s="17">
        <v>30000</v>
      </c>
      <c r="K239" s="17">
        <v>60000</v>
      </c>
      <c r="L239" s="17">
        <v>30000</v>
      </c>
      <c r="M239" s="11">
        <v>0</v>
      </c>
      <c r="N239" s="17">
        <v>1</v>
      </c>
      <c r="O239" s="20">
        <v>1490000</v>
      </c>
      <c r="P239" s="21">
        <f t="shared" si="37"/>
        <v>1490000</v>
      </c>
      <c r="Q239" s="11" t="s">
        <v>24</v>
      </c>
      <c r="R239" s="21">
        <f>+P239/4</f>
        <v>372500</v>
      </c>
      <c r="S239" s="21">
        <f>+P239/4</f>
        <v>372500</v>
      </c>
      <c r="T239" s="21">
        <f>+P239/4</f>
        <v>372500</v>
      </c>
      <c r="U239" s="21">
        <f>+P239/4</f>
        <v>372500</v>
      </c>
      <c r="V239" s="11" t="s">
        <v>25</v>
      </c>
      <c r="W239" s="11"/>
      <c r="X239" s="11"/>
      <c r="Y239" s="18" t="s">
        <v>26</v>
      </c>
    </row>
    <row r="240" spans="1:25" x14ac:dyDescent="0.2">
      <c r="A240" s="11">
        <f t="shared" si="32"/>
        <v>236</v>
      </c>
      <c r="B240" s="22" t="s">
        <v>300</v>
      </c>
      <c r="C240" s="23" t="s">
        <v>301</v>
      </c>
      <c r="D240" s="14" t="s">
        <v>22</v>
      </c>
      <c r="E240" s="11">
        <v>133</v>
      </c>
      <c r="F240" s="11" t="s">
        <v>276</v>
      </c>
      <c r="G240" s="17">
        <f t="shared" si="31"/>
        <v>1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7">
        <v>1</v>
      </c>
      <c r="O240" s="20">
        <v>150000</v>
      </c>
      <c r="P240" s="21">
        <f t="shared" si="37"/>
        <v>150000</v>
      </c>
      <c r="Q240" s="11" t="s">
        <v>24</v>
      </c>
      <c r="R240" s="21">
        <f>+P240/4</f>
        <v>37500</v>
      </c>
      <c r="S240" s="21">
        <f>+P240/4</f>
        <v>37500</v>
      </c>
      <c r="T240" s="21">
        <f>+P240/4</f>
        <v>37500</v>
      </c>
      <c r="U240" s="21">
        <f>+P240/4</f>
        <v>37500</v>
      </c>
      <c r="V240" s="11" t="s">
        <v>25</v>
      </c>
      <c r="W240" s="11"/>
      <c r="X240" s="11"/>
      <c r="Y240" s="18" t="s">
        <v>26</v>
      </c>
    </row>
    <row r="241" spans="1:25" s="27" customFormat="1" x14ac:dyDescent="0.2">
      <c r="A241" s="39" t="s">
        <v>302</v>
      </c>
      <c r="B241" s="40"/>
      <c r="C241" s="41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5"/>
      <c r="O241" s="25">
        <f>SUM(O213:O240)</f>
        <v>10801731.77</v>
      </c>
      <c r="P241" s="28">
        <f>SUM(P213:P240)</f>
        <v>15041754.4</v>
      </c>
      <c r="Q241" s="28"/>
      <c r="R241" s="28"/>
      <c r="S241" s="28"/>
      <c r="T241" s="28"/>
      <c r="U241" s="28"/>
      <c r="V241" s="24"/>
      <c r="W241" s="24"/>
      <c r="X241" s="24"/>
      <c r="Y241" s="26"/>
    </row>
    <row r="242" spans="1:25" x14ac:dyDescent="0.2">
      <c r="A242" s="11">
        <f>+A240+1</f>
        <v>237</v>
      </c>
      <c r="B242" s="22" t="s">
        <v>303</v>
      </c>
      <c r="C242" s="23" t="s">
        <v>304</v>
      </c>
      <c r="D242" s="11" t="s">
        <v>22</v>
      </c>
      <c r="E242" s="11">
        <v>133</v>
      </c>
      <c r="F242" s="11" t="s">
        <v>305</v>
      </c>
      <c r="G242" s="17">
        <f>+N242</f>
        <v>1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7">
        <v>1</v>
      </c>
      <c r="O242" s="20">
        <v>150000</v>
      </c>
      <c r="P242" s="20">
        <f>+O242*N242</f>
        <v>150000</v>
      </c>
      <c r="Q242" s="11" t="s">
        <v>24</v>
      </c>
      <c r="R242" s="17">
        <f>+P242/4</f>
        <v>37500</v>
      </c>
      <c r="S242" s="17">
        <f>+P242/4</f>
        <v>37500</v>
      </c>
      <c r="T242" s="17">
        <f>+P242/4</f>
        <v>37500</v>
      </c>
      <c r="U242" s="17">
        <f>+P242/4</f>
        <v>37500</v>
      </c>
      <c r="V242" s="11" t="s">
        <v>25</v>
      </c>
      <c r="W242" s="11"/>
      <c r="X242" s="11"/>
      <c r="Y242" s="18" t="s">
        <v>306</v>
      </c>
    </row>
    <row r="243" spans="1:25" x14ac:dyDescent="0.2">
      <c r="A243" s="11">
        <f>+A242+1</f>
        <v>238</v>
      </c>
      <c r="B243" s="22" t="s">
        <v>307</v>
      </c>
      <c r="C243" s="23" t="s">
        <v>308</v>
      </c>
      <c r="D243" s="11" t="s">
        <v>22</v>
      </c>
      <c r="E243" s="11">
        <v>133</v>
      </c>
      <c r="F243" s="11" t="s">
        <v>305</v>
      </c>
      <c r="G243" s="17">
        <f>+N243</f>
        <v>1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7">
        <v>1</v>
      </c>
      <c r="O243" s="20">
        <v>100000</v>
      </c>
      <c r="P243" s="20">
        <f>+O243*N243</f>
        <v>100000</v>
      </c>
      <c r="Q243" s="11" t="s">
        <v>24</v>
      </c>
      <c r="R243" s="17">
        <f>+P243/4</f>
        <v>25000</v>
      </c>
      <c r="S243" s="17">
        <f>+P243/4</f>
        <v>25000</v>
      </c>
      <c r="T243" s="17">
        <f>+P243/4</f>
        <v>25000</v>
      </c>
      <c r="U243" s="17">
        <f>+P243/4</f>
        <v>25000</v>
      </c>
      <c r="V243" s="11" t="s">
        <v>25</v>
      </c>
      <c r="W243" s="11"/>
      <c r="X243" s="11"/>
      <c r="Y243" s="18" t="s">
        <v>306</v>
      </c>
    </row>
    <row r="244" spans="1:25" x14ac:dyDescent="0.2">
      <c r="A244" s="11">
        <f t="shared" ref="A244:A245" si="42">+A243+1</f>
        <v>239</v>
      </c>
      <c r="B244" s="22" t="s">
        <v>309</v>
      </c>
      <c r="C244" s="23" t="s">
        <v>310</v>
      </c>
      <c r="D244" s="11" t="s">
        <v>22</v>
      </c>
      <c r="E244" s="11">
        <v>133</v>
      </c>
      <c r="F244" s="11" t="s">
        <v>305</v>
      </c>
      <c r="G244" s="17">
        <f>+N244</f>
        <v>1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7">
        <v>1</v>
      </c>
      <c r="O244" s="20">
        <v>35000</v>
      </c>
      <c r="P244" s="20">
        <f>+O244*N244</f>
        <v>35000</v>
      </c>
      <c r="Q244" s="11" t="s">
        <v>24</v>
      </c>
      <c r="R244" s="17">
        <f>+P244/4</f>
        <v>8750</v>
      </c>
      <c r="S244" s="17">
        <f>+P244/4</f>
        <v>8750</v>
      </c>
      <c r="T244" s="17">
        <f>+P244/4</f>
        <v>8750</v>
      </c>
      <c r="U244" s="17">
        <f>+P244/4</f>
        <v>8750</v>
      </c>
      <c r="V244" s="11" t="s">
        <v>25</v>
      </c>
      <c r="W244" s="11"/>
      <c r="X244" s="11"/>
      <c r="Y244" s="18" t="s">
        <v>306</v>
      </c>
    </row>
    <row r="245" spans="1:25" x14ac:dyDescent="0.2">
      <c r="A245" s="11">
        <f t="shared" si="42"/>
        <v>240</v>
      </c>
      <c r="B245" s="22" t="s">
        <v>311</v>
      </c>
      <c r="C245" s="23" t="s">
        <v>312</v>
      </c>
      <c r="D245" s="11" t="s">
        <v>22</v>
      </c>
      <c r="E245" s="11">
        <v>133</v>
      </c>
      <c r="F245" s="11" t="s">
        <v>313</v>
      </c>
      <c r="G245" s="17">
        <f>+N245</f>
        <v>1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7">
        <v>1</v>
      </c>
      <c r="O245" s="20">
        <v>790000</v>
      </c>
      <c r="P245" s="20">
        <f>+O245*N245</f>
        <v>790000</v>
      </c>
      <c r="Q245" s="11" t="s">
        <v>24</v>
      </c>
      <c r="R245" s="17">
        <f>+P245/4</f>
        <v>197500</v>
      </c>
      <c r="S245" s="17">
        <f>+P245/4</f>
        <v>197500</v>
      </c>
      <c r="T245" s="17">
        <f>+P245/4</f>
        <v>197500</v>
      </c>
      <c r="U245" s="17">
        <f>+P245/4</f>
        <v>197500</v>
      </c>
      <c r="V245" s="11" t="s">
        <v>25</v>
      </c>
      <c r="W245" s="11"/>
      <c r="X245" s="11"/>
      <c r="Y245" s="18" t="s">
        <v>306</v>
      </c>
    </row>
    <row r="246" spans="1:25" s="27" customFormat="1" x14ac:dyDescent="0.2">
      <c r="A246" s="59" t="s">
        <v>314</v>
      </c>
      <c r="B246" s="59"/>
      <c r="C246" s="59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5"/>
      <c r="O246" s="28">
        <f>SUM(O242:O245)</f>
        <v>1075000</v>
      </c>
      <c r="P246" s="28">
        <f>SUM(P242:P245)</f>
        <v>1075000</v>
      </c>
      <c r="Q246" s="24"/>
      <c r="R246" s="25"/>
      <c r="S246" s="25"/>
      <c r="T246" s="25"/>
      <c r="U246" s="25"/>
      <c r="V246" s="24"/>
      <c r="W246" s="24"/>
      <c r="X246" s="24"/>
      <c r="Y246" s="26"/>
    </row>
    <row r="247" spans="1:25" s="27" customFormat="1" x14ac:dyDescent="0.2">
      <c r="A247" s="59" t="s">
        <v>315</v>
      </c>
      <c r="B247" s="59"/>
      <c r="C247" s="59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5"/>
      <c r="O247" s="28">
        <f>+O246+O241+O212</f>
        <v>11993833.309999999</v>
      </c>
      <c r="P247" s="28">
        <f>+P246+P241+P212</f>
        <v>21017508.84</v>
      </c>
      <c r="Q247" s="24"/>
      <c r="R247" s="25"/>
      <c r="S247" s="25"/>
      <c r="T247" s="25"/>
      <c r="U247" s="25"/>
      <c r="V247" s="24"/>
      <c r="W247" s="24"/>
      <c r="X247" s="24"/>
      <c r="Y247" s="26"/>
    </row>
  </sheetData>
  <autoFilter ref="A1:Y247" xr:uid="{115914D1-32B0-44D3-A6E5-C37F295F93B9}">
    <filterColumn colId="17" showButton="0"/>
    <filterColumn colId="18" showButton="0"/>
    <filterColumn colId="19" showButton="0"/>
    <filterColumn colId="21" showButton="0"/>
    <filterColumn colId="22" showButton="0"/>
  </autoFilter>
  <mergeCells count="25">
    <mergeCell ref="J1:J3"/>
    <mergeCell ref="K1:K3"/>
    <mergeCell ref="L1:L3"/>
    <mergeCell ref="A1:A3"/>
    <mergeCell ref="B1:B3"/>
    <mergeCell ref="C1:C3"/>
    <mergeCell ref="D1:D3"/>
    <mergeCell ref="E1:E3"/>
    <mergeCell ref="F1:F3"/>
    <mergeCell ref="A247:C247"/>
    <mergeCell ref="V1:X2"/>
    <mergeCell ref="Y1:Y3"/>
    <mergeCell ref="R2:U2"/>
    <mergeCell ref="A212:C212"/>
    <mergeCell ref="A241:C241"/>
    <mergeCell ref="A246:C246"/>
    <mergeCell ref="M1:M3"/>
    <mergeCell ref="N1:N3"/>
    <mergeCell ref="O1:O3"/>
    <mergeCell ref="P1:P3"/>
    <mergeCell ref="Q1:Q3"/>
    <mergeCell ref="R1:U1"/>
    <mergeCell ref="G1:G3"/>
    <mergeCell ref="H1:H3"/>
    <mergeCell ref="I1:I3"/>
  </mergeCells>
  <phoneticPr fontId="11" type="noConversion"/>
  <pageMargins left="0.25" right="0.25" top="0.966796875" bottom="0.75" header="0.3" footer="0.3"/>
  <pageSetup paperSize="5" scale="55" fitToWidth="0" orientation="landscape" r:id="rId1"/>
  <headerFooter>
    <oddHeader xml:space="preserve">&amp;L&amp;G&amp;C&amp;"Arial,Negrita"&amp;20INSTITUTO SUPERIOR DE AUDITORIA Y FISCALIZACIÓN&amp;15
&amp;13PROGRAMA ANUAL DE ADQUISICIONES, ARRENDAMIENTO Y SERVICIOS 
EJERCICIO 2019&amp;15
&amp;13(Por Unidad Administrativa)&amp;15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COMPARATIVO</vt:lpstr>
      <vt:lpstr>COMPARATIVO!Área_de_impresión</vt:lpstr>
      <vt:lpstr>COMPARATIVO!Títulos_a_imprimir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isabela</dc:creator>
  <cp:lastModifiedBy>isabela</cp:lastModifiedBy>
  <cp:lastPrinted>2021-01-28T19:10:11Z</cp:lastPrinted>
  <dcterms:created xsi:type="dcterms:W3CDTF">2020-01-27T21:03:25Z</dcterms:created>
  <dcterms:modified xsi:type="dcterms:W3CDTF">2021-03-02T17:47:36Z</dcterms:modified>
</cp:coreProperties>
</file>